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220" yWindow="65506" windowWidth="13980" windowHeight="12060" tabRatio="698" activeTab="0"/>
  </bookViews>
  <sheets>
    <sheet name="Cover" sheetId="1" r:id="rId1"/>
    <sheet name="Siltronic at a glance" sheetId="2" r:id="rId2"/>
    <sheet name="P&amp;L" sheetId="3" r:id="rId3"/>
    <sheet name="Balance Sheet" sheetId="4" r:id="rId4"/>
    <sheet name="Cash Flow" sheetId="5" r:id="rId5"/>
    <sheet name="Grafik" sheetId="6" state="hidden" r:id="rId6"/>
    <sheet name="Kennzahlen" sheetId="7" state="hidden" r:id="rId7"/>
  </sheets>
  <definedNames>
    <definedName name="_xlnm.Print_Area" localSheetId="3">'Balance Sheet'!$A$1:$E$48</definedName>
    <definedName name="_xlnm.Print_Area" localSheetId="4">'Cash Flow'!$A$1:$H$37</definedName>
    <definedName name="_xlnm.Print_Area" localSheetId="2">'P&amp;L'!$A$1:$G$27</definedName>
    <definedName name="_xlnm.Print_Area" localSheetId="1">'Siltronic at a glance'!$A$1:$H$31</definedName>
    <definedName name="wrn.VS1." localSheetId="3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4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0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localSheetId="2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wrn.VS1." hidden="1">{#N/A,#N/A,TRUE,"VER1";#N/A,#N/A,TRUE,"DB1";#N/A,#N/A,TRUE,"INH";#N/A,#N/A,TRUE,"ZU1";#N/A,#N/A,TRUE,"GV1";#N/A,#N/A,TRUE,"BL1";#N/A,#N/A,TRUE,"FI1";#N/A,#N/A,TRUE,"EK1";#N/A,#N/A,TRUE,"GS1";#N/A,#N/A,TRUE,"PER";#N/A,#N/A,TRUE,"PSK";#N/A,#N/A,TRUE,"PSE";#N/A,#N/A,TRUE,"FIM";#N/A,#N/A,TRUE,"BLE1";#N/A,#N/A,TRUE,"FIE1"}</definedName>
    <definedName name="Z_8BD95CFF_1187_4326_8FBA_C4874A94875E_.wvu.Cols" localSheetId="3" hidden="1">'Balance Sheet'!#REF!</definedName>
    <definedName name="Z_8BD95CFF_1187_4326_8FBA_C4874A94875E_.wvu.Cols" localSheetId="4" hidden="1">'Cash Flow'!$A:$A</definedName>
    <definedName name="Z_8BD95CFF_1187_4326_8FBA_C4874A94875E_.wvu.Cols" localSheetId="2" hidden="1">'P&amp;L'!#REF!</definedName>
    <definedName name="Z_8BD95CFF_1187_4326_8FBA_C4874A94875E_.wvu.Rows" localSheetId="3" hidden="1">'Balance Sheet'!#REF!</definedName>
    <definedName name="Z_8BD95CFF_1187_4326_8FBA_C4874A94875E_.wvu.Rows" localSheetId="6" hidden="1">'Kennzahlen'!$1:$1</definedName>
    <definedName name="Z_F5202215_7196_48B4_B9FC_E365702EF602_.wvu.Cols" localSheetId="3" hidden="1">'Balance Sheet'!#REF!</definedName>
    <definedName name="Z_F5202215_7196_48B4_B9FC_E365702EF602_.wvu.Cols" localSheetId="4" hidden="1">'Cash Flow'!$A:$A,'Cash Flow'!#REF!</definedName>
    <definedName name="Z_F5202215_7196_48B4_B9FC_E365702EF602_.wvu.Cols" localSheetId="2" hidden="1">'P&amp;L'!#REF!</definedName>
    <definedName name="Z_F5202215_7196_48B4_B9FC_E365702EF602_.wvu.Cols" localSheetId="1" hidden="1">'Siltronic at a glance'!#REF!</definedName>
    <definedName name="Z_F5202215_7196_48B4_B9FC_E365702EF602_.wvu.PrintArea" localSheetId="4" hidden="1">'Cash Flow'!$A$1:$B$39</definedName>
    <definedName name="Z_F5202215_7196_48B4_B9FC_E365702EF602_.wvu.PrintArea" localSheetId="1" hidden="1">'Siltronic at a glance'!$A$1:$A$29</definedName>
    <definedName name="Z_F5202215_7196_48B4_B9FC_E365702EF602_.wvu.Rows" localSheetId="3" hidden="1">'Balance Sheet'!#REF!,'Balance Sheet'!#REF!,'Balance Sheet'!#REF!,'Balance Sheet'!#REF!</definedName>
    <definedName name="Z_F5202215_7196_48B4_B9FC_E365702EF602_.wvu.Rows" localSheetId="4" hidden="1">'Cash Flow'!#REF!,'Cash Flow'!#REF!</definedName>
    <definedName name="Z_F5202215_7196_48B4_B9FC_E365702EF602_.wvu.Rows" localSheetId="6" hidden="1">'Kennzahlen'!$1:$1</definedName>
    <definedName name="Z_F5202215_7196_48B4_B9FC_E365702EF602_.wvu.Rows" localSheetId="2" hidden="1">'P&amp;L'!#REF!,'P&amp;L'!#REF!</definedName>
    <definedName name="Z_F5202215_7196_48B4_B9FC_E365702EF602_.wvu.Rows" localSheetId="1" hidden="1">'Siltronic at a glance'!#REF!,'Siltronic at a glance'!$23:$23</definedName>
  </definedNames>
  <calcPr fullCalcOnLoad="1"/>
</workbook>
</file>

<file path=xl/sharedStrings.xml><?xml version="1.0" encoding="utf-8"?>
<sst xmlns="http://schemas.openxmlformats.org/spreadsheetml/2006/main" count="272" uniqueCount="183">
  <si>
    <t>31.12.</t>
  </si>
  <si>
    <t>31.03.</t>
  </si>
  <si>
    <t>30.06.</t>
  </si>
  <si>
    <t>30.09.</t>
  </si>
  <si>
    <t>EBIT</t>
  </si>
  <si>
    <t>Jahresergebnis</t>
  </si>
  <si>
    <t>Abschreibungen</t>
  </si>
  <si>
    <t>Kennzahlen</t>
  </si>
  <si>
    <t>GuV-Kennzahlen</t>
  </si>
  <si>
    <t>kumulierte Werte</t>
  </si>
  <si>
    <t>Zuschreibungen</t>
  </si>
  <si>
    <t>EBITDA</t>
  </si>
  <si>
    <t>einzelne Quartale</t>
  </si>
  <si>
    <t>Bilanzkennzahlen</t>
  </si>
  <si>
    <t>Inv. Imm. / Sachanl. / Finanzinv.</t>
  </si>
  <si>
    <t>Inv. Equity-Beteiligungen</t>
  </si>
  <si>
    <t>Inv. Finanzanlagen</t>
  </si>
  <si>
    <t>Eigenkapitalquote</t>
  </si>
  <si>
    <t/>
  </si>
  <si>
    <t>Mitarbeiter-Anzahl (Stichtag)</t>
  </si>
  <si>
    <t>Cashflow lfd. Gesch.</t>
  </si>
  <si>
    <t>Cashflow Investitionstätigk.</t>
  </si>
  <si>
    <t>Netto Cashflow</t>
  </si>
  <si>
    <t>Cashflow Finanzierungstätigk.</t>
  </si>
  <si>
    <t>Nettofinanzschulden</t>
  </si>
  <si>
    <t>Verändg. so. Vermögensgegenstände</t>
  </si>
  <si>
    <t>Veränderung der Rückstellungen</t>
  </si>
  <si>
    <t>Veränderung der latenten Steuern</t>
  </si>
  <si>
    <t>Veränderung der Vorräte</t>
  </si>
  <si>
    <t>Veränderung der Forderungen L+L</t>
  </si>
  <si>
    <t>Veränderung der Verbindlichkeiten</t>
  </si>
  <si>
    <t>Cashflow aus laufender Geschäftstätigkeit</t>
  </si>
  <si>
    <t>Cashflow aus Investitionstätigkeit</t>
  </si>
  <si>
    <t>Cashflow aus Finanzierungstätigkeit</t>
  </si>
  <si>
    <t>Veränderung der Liquidität</t>
  </si>
  <si>
    <t xml:space="preserve">      Stand am Jahresanfang</t>
  </si>
  <si>
    <t xml:space="preserve">      Stand am Jahresende</t>
  </si>
  <si>
    <t>Ausgaben für Anlagevermögen</t>
  </si>
  <si>
    <t>Sales</t>
  </si>
  <si>
    <t>Selling expenses</t>
  </si>
  <si>
    <t>Research and development expenses</t>
  </si>
  <si>
    <t>Interest result</t>
  </si>
  <si>
    <t>Other financial result</t>
  </si>
  <si>
    <t>Other assets</t>
  </si>
  <si>
    <t>Inventories</t>
  </si>
  <si>
    <t>Trade receivables</t>
  </si>
  <si>
    <t>Cash and cash equivalents</t>
  </si>
  <si>
    <t>Current assets</t>
  </si>
  <si>
    <t>Total assets</t>
  </si>
  <si>
    <t>Liabilities</t>
  </si>
  <si>
    <t>Financial liabilities</t>
  </si>
  <si>
    <t>Other liabilities</t>
  </si>
  <si>
    <t>Other provisions</t>
  </si>
  <si>
    <t>Abschreibungen / Zuschreibungen auf AV</t>
  </si>
  <si>
    <t>Changes in deferred taxes</t>
  </si>
  <si>
    <t>Changes in inventories</t>
  </si>
  <si>
    <t>Changes in trade receivables</t>
  </si>
  <si>
    <t>Cash flow from financing activities</t>
  </si>
  <si>
    <t>Employees</t>
  </si>
  <si>
    <t>Financial result</t>
  </si>
  <si>
    <t>Net profit/loss per share</t>
  </si>
  <si>
    <t xml:space="preserve">Equity </t>
  </si>
  <si>
    <t>Investor Relations</t>
  </si>
  <si>
    <t>Other operating income</t>
  </si>
  <si>
    <t>Income before taxes</t>
  </si>
  <si>
    <t>Income taxes</t>
  </si>
  <si>
    <t>Non-current assets</t>
  </si>
  <si>
    <t>Non-current liabilities</t>
  </si>
  <si>
    <t>Current liabilities</t>
  </si>
  <si>
    <t>Total equity and liabilities</t>
  </si>
  <si>
    <t>Changes in provisions</t>
  </si>
  <si>
    <t>Changes in other assets</t>
  </si>
  <si>
    <t>Cash flow from investing activities</t>
  </si>
  <si>
    <t>Q2</t>
  </si>
  <si>
    <t>Q1</t>
  </si>
  <si>
    <t>Q3</t>
  </si>
  <si>
    <t>Q4</t>
  </si>
  <si>
    <t>Chemicals</t>
  </si>
  <si>
    <t>WACKER POLYSILICON</t>
  </si>
  <si>
    <t>Siltronic</t>
  </si>
  <si>
    <t>EBITDA-margin</t>
  </si>
  <si>
    <t>Growth:</t>
  </si>
  <si>
    <t xml:space="preserve">Intangible assets </t>
  </si>
  <si>
    <t>of which attributable to non-controlling interests</t>
  </si>
  <si>
    <t>Non-controlling interests</t>
  </si>
  <si>
    <t>Deferred tax liabilities</t>
  </si>
  <si>
    <t>Other operating expenses</t>
  </si>
  <si>
    <t>Deferred tax assets</t>
  </si>
  <si>
    <t>Phone: +49 89 8564 3133</t>
  </si>
  <si>
    <t>email: investor.relations@siltronic.com</t>
  </si>
  <si>
    <t>Siltronic at a glance (per quarter)</t>
  </si>
  <si>
    <t>Quarterly Development</t>
  </si>
  <si>
    <t>EBITDA margin</t>
  </si>
  <si>
    <t>EBIT margin</t>
  </si>
  <si>
    <t>Capital Expenditures</t>
  </si>
  <si>
    <t>Other non-cash expenses and income</t>
  </si>
  <si>
    <t>Result from disposal of non-current assets</t>
  </si>
  <si>
    <t>Changes in trade liabilities</t>
  </si>
  <si>
    <t>Changes in other liabilities</t>
  </si>
  <si>
    <t>Taxes paid</t>
  </si>
  <si>
    <t>Interest paid</t>
  </si>
  <si>
    <t>Interest received</t>
  </si>
  <si>
    <t>-</t>
  </si>
  <si>
    <t>Subscribed capital of Siltronic AG</t>
  </si>
  <si>
    <t>Capital reserves of Siltronic AG</t>
  </si>
  <si>
    <t>Income tax receivables</t>
  </si>
  <si>
    <t>of which attributable to shareholders of Siltronic AG</t>
  </si>
  <si>
    <t>Other equity items</t>
  </si>
  <si>
    <t>Accumulated deficit</t>
  </si>
  <si>
    <t xml:space="preserve">Cash flow from operating activities </t>
  </si>
  <si>
    <r>
      <t>Free cash flow</t>
    </r>
    <r>
      <rPr>
        <vertAlign val="superscript"/>
        <sz val="10"/>
        <rFont val="Arial"/>
        <family val="2"/>
      </rPr>
      <t>1)</t>
    </r>
  </si>
  <si>
    <t>Changes due to exchange-rate fluctuations</t>
  </si>
  <si>
    <t>Changes in cash and cash equivalents</t>
  </si>
  <si>
    <t>Balance at the beginning of the period</t>
  </si>
  <si>
    <t>Balance at the end of the period</t>
  </si>
  <si>
    <t>Petra Müller</t>
  </si>
  <si>
    <t>Net result for the period</t>
  </si>
  <si>
    <t>Depreciation, amortization, impairment and reversal thereof</t>
  </si>
  <si>
    <t>General administration expenses</t>
  </si>
  <si>
    <t>Cost of sales</t>
  </si>
  <si>
    <t>Gross profit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</si>
  <si>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Free cash flow is defined by total cash flow from operating activities less cash flow from investments in tangible and intangible assets ("Capex"), but excluding acquisitions of companies.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</si>
  <si>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Sum of cash and cash equivalents plus fixed-time deposits less current and non-current financial liabilities.</t>
    </r>
  </si>
  <si>
    <t>Property, plant and equipment</t>
  </si>
  <si>
    <t>Fixed-term deposits</t>
  </si>
  <si>
    <t>Provisions and liabilities for income tax</t>
  </si>
  <si>
    <t>Trade liabilities</t>
  </si>
  <si>
    <t>Depreciation, amortization, impairment losses and reversal thereof</t>
  </si>
  <si>
    <t>Payments for capital expenditures (including intangible assets)</t>
  </si>
  <si>
    <t>Cash flow from investments excluding financial investments</t>
  </si>
  <si>
    <t>Payments for the acquisition of fixed-term deposits</t>
  </si>
  <si>
    <t>Proceeds from fixed-term deposits</t>
  </si>
  <si>
    <t>Interest income</t>
  </si>
  <si>
    <t>Tax expense</t>
  </si>
  <si>
    <t>H1</t>
  </si>
  <si>
    <t>Income Statement</t>
  </si>
  <si>
    <t>Balance Sheet</t>
  </si>
  <si>
    <t>Statement of cash flows</t>
  </si>
  <si>
    <t>July 28, 2017</t>
  </si>
  <si>
    <t>-2,4</t>
  </si>
  <si>
    <t>-2,2</t>
  </si>
  <si>
    <t>-4,5</t>
  </si>
  <si>
    <t>-404,4</t>
  </si>
  <si>
    <t>-163,3</t>
  </si>
  <si>
    <t>-4,8</t>
  </si>
  <si>
    <t>-10,8</t>
  </si>
  <si>
    <t>-8,9</t>
  </si>
  <si>
    <t>-0,2</t>
  </si>
  <si>
    <t>-5,0</t>
  </si>
  <si>
    <t>-6,5</t>
  </si>
  <si>
    <t>-1,6</t>
  </si>
  <si>
    <t>-11,3</t>
  </si>
  <si>
    <t>-19,4</t>
  </si>
  <si>
    <t>-23,8</t>
  </si>
  <si>
    <t>-41,2</t>
  </si>
  <si>
    <t>-62,1</t>
  </si>
  <si>
    <t>-93,9</t>
  </si>
  <si>
    <t>-59,8</t>
  </si>
  <si>
    <t>-85,8</t>
  </si>
  <si>
    <t>-6,3</t>
  </si>
  <si>
    <t>-4,1</t>
  </si>
  <si>
    <t>-0,5</t>
  </si>
  <si>
    <t>-19,7</t>
  </si>
  <si>
    <t>-8,3</t>
  </si>
  <si>
    <t>-16,9</t>
  </si>
  <si>
    <t>-4,0</t>
  </si>
  <si>
    <t>-29,6</t>
  </si>
  <si>
    <t>-10,7</t>
  </si>
  <si>
    <t>-198,6</t>
  </si>
  <si>
    <t>-204,5</t>
  </si>
  <si>
    <t>-403,1</t>
  </si>
  <si>
    <t>-9,7</t>
  </si>
  <si>
    <t>-18,0</t>
  </si>
  <si>
    <t>-16,7</t>
  </si>
  <si>
    <t>-33,6</t>
  </si>
  <si>
    <t>-6,2</t>
  </si>
  <si>
    <t>-12,2</t>
  </si>
  <si>
    <t>-6,0</t>
  </si>
  <si>
    <t>-39,1</t>
  </si>
  <si>
    <t>-20,0</t>
  </si>
  <si>
    <r>
      <t>Net financial assets</t>
    </r>
    <r>
      <rPr>
        <vertAlign val="superscript"/>
        <sz val="10"/>
        <rFont val="Arial"/>
        <family val="2"/>
      </rPr>
      <t>2)</t>
    </r>
  </si>
  <si>
    <t>Pension provision</t>
  </si>
  <si>
    <t>Net income (+) / loss (-) for the period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</si>
</sst>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"/>
    <numFmt numFmtId="189" formatCode="d/m/yy\ h:mm"/>
    <numFmt numFmtId="190" formatCode="0.0"/>
    <numFmt numFmtId="191" formatCode="d/\ mmmm\ yyyy"/>
    <numFmt numFmtId="192" formatCode="0.0%"/>
    <numFmt numFmtId="193" formatCode="0.000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#,##0.000"/>
    <numFmt numFmtId="200" formatCode="#,##0.0000"/>
    <numFmt numFmtId="201" formatCode="#,##0.000000000"/>
    <numFmt numFmtId="202" formatCode="#,##0.00000"/>
    <numFmt numFmtId="203" formatCode="#,##0.000000"/>
    <numFmt numFmtId="204" formatCode="#,##0.0000000"/>
    <numFmt numFmtId="205" formatCode="#,##0.00000000"/>
    <numFmt numFmtId="206" formatCode="#,##0.0000000000"/>
    <numFmt numFmtId="207" formatCode="[$-407]dddd\,\ d\.\ mmmm\ yyyy"/>
    <numFmt numFmtId="208" formatCode="yyyy"/>
    <numFmt numFmtId="209" formatCode="_(* #,##0.0_);_(* \(#,##0.0\);_(* &quot;-&quot;??_);_(@_)"/>
    <numFmt numFmtId="210" formatCode="[$-409]dddd\,\ mmmm\ dd\,\ yyyy"/>
    <numFmt numFmtId="211" formatCode="[$-409]mmm\-yy;@"/>
    <numFmt numFmtId="212" formatCode="mmmm\ dd"/>
    <numFmt numFmtId="213" formatCode="mmm\ dd"/>
    <numFmt numFmtId="214" formatCode="mmm\.\ dd"/>
    <numFmt numFmtId="215" formatCode="_-* #,##0.0\ _€_-;\-* #,##0.0\ _€_-;_-* &quot;-&quot;?\ _€_-;_-@_-"/>
  </numFmts>
  <fonts count="60">
    <font>
      <sz val="8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i/>
      <sz val="8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u val="single"/>
      <sz val="14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5.25"/>
      <color indexed="8"/>
      <name val="Arial"/>
      <family val="0"/>
    </font>
    <font>
      <b/>
      <sz val="10"/>
      <color indexed="8"/>
      <name val="Arial"/>
      <family val="0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46"/>
      <name val="Arial"/>
      <family val="2"/>
    </font>
    <font>
      <sz val="10"/>
      <color indexed="12"/>
      <name val="Arial"/>
      <family val="2"/>
    </font>
    <font>
      <i/>
      <sz val="10"/>
      <color indexed="60"/>
      <name val="Arial"/>
      <family val="2"/>
    </font>
    <font>
      <sz val="10"/>
      <color indexed="62"/>
      <name val="Arial"/>
      <family val="2"/>
    </font>
    <font>
      <sz val="10"/>
      <color indexed="58"/>
      <name val="Arial"/>
      <family val="2"/>
    </font>
    <font>
      <sz val="10"/>
      <color indexed="22"/>
      <name val="Arial"/>
      <family val="2"/>
    </font>
    <font>
      <b/>
      <sz val="18"/>
      <color indexed="59"/>
      <name val="Cambria"/>
      <family val="2"/>
    </font>
    <font>
      <b/>
      <sz val="15"/>
      <color indexed="59"/>
      <name val="Arial"/>
      <family val="2"/>
    </font>
    <font>
      <b/>
      <sz val="13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46"/>
      <name val="Arial"/>
      <family val="2"/>
    </font>
    <font>
      <b/>
      <sz val="26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6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74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0" fillId="0" borderId="10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8" fontId="0" fillId="0" borderId="12" xfId="0" applyNumberFormat="1" applyFont="1" applyBorder="1" applyAlignment="1">
      <alignment horizontal="right"/>
    </xf>
    <xf numFmtId="188" fontId="0" fillId="0" borderId="13" xfId="0" applyNumberFormat="1" applyFont="1" applyBorder="1" applyAlignment="1">
      <alignment horizontal="right"/>
    </xf>
    <xf numFmtId="188" fontId="0" fillId="0" borderId="14" xfId="0" applyNumberFormat="1" applyFont="1" applyBorder="1" applyAlignment="1">
      <alignment horizontal="right"/>
    </xf>
    <xf numFmtId="188" fontId="0" fillId="0" borderId="15" xfId="0" applyNumberFormat="1" applyFont="1" applyBorder="1" applyAlignment="1">
      <alignment horizontal="right"/>
    </xf>
    <xf numFmtId="188" fontId="6" fillId="0" borderId="0" xfId="0" applyNumberFormat="1" applyFont="1" applyAlignment="1">
      <alignment/>
    </xf>
    <xf numFmtId="188" fontId="0" fillId="0" borderId="0" xfId="0" applyNumberFormat="1" applyFont="1" applyBorder="1" applyAlignment="1">
      <alignment/>
    </xf>
    <xf numFmtId="188" fontId="0" fillId="0" borderId="16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188" fontId="0" fillId="0" borderId="17" xfId="0" applyNumberFormat="1" applyFont="1" applyBorder="1" applyAlignment="1">
      <alignment/>
    </xf>
    <xf numFmtId="188" fontId="4" fillId="0" borderId="18" xfId="0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7" fillId="0" borderId="2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188" fontId="0" fillId="0" borderId="22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188" fontId="7" fillId="0" borderId="2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188" fontId="7" fillId="0" borderId="25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20" xfId="0" applyNumberFormat="1" applyFont="1" applyBorder="1" applyAlignment="1">
      <alignment/>
    </xf>
    <xf numFmtId="192" fontId="7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8" fontId="5" fillId="0" borderId="24" xfId="0" applyNumberFormat="1" applyFont="1" applyBorder="1" applyAlignment="1">
      <alignment/>
    </xf>
    <xf numFmtId="188" fontId="8" fillId="0" borderId="23" xfId="0" applyNumberFormat="1" applyFont="1" applyBorder="1" applyAlignment="1">
      <alignment/>
    </xf>
    <xf numFmtId="188" fontId="5" fillId="0" borderId="23" xfId="0" applyNumberFormat="1" applyFont="1" applyBorder="1" applyAlignment="1">
      <alignment/>
    </xf>
    <xf numFmtId="188" fontId="8" fillId="0" borderId="25" xfId="0" applyNumberFormat="1" applyFont="1" applyBorder="1" applyAlignment="1">
      <alignment/>
    </xf>
    <xf numFmtId="188" fontId="7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7" fillId="0" borderId="28" xfId="0" applyNumberFormat="1" applyFont="1" applyBorder="1" applyAlignment="1">
      <alignment/>
    </xf>
    <xf numFmtId="188" fontId="0" fillId="0" borderId="29" xfId="0" applyNumberFormat="1" applyFont="1" applyBorder="1" applyAlignment="1">
      <alignment/>
    </xf>
    <xf numFmtId="188" fontId="0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88" fontId="6" fillId="0" borderId="0" xfId="0" applyNumberFormat="1" applyFont="1" applyBorder="1" applyAlignment="1">
      <alignment/>
    </xf>
    <xf numFmtId="188" fontId="5" fillId="0" borderId="18" xfId="0" applyNumberFormat="1" applyFont="1" applyBorder="1" applyAlignment="1">
      <alignment/>
    </xf>
    <xf numFmtId="188" fontId="0" fillId="0" borderId="31" xfId="0" applyNumberFormat="1" applyFont="1" applyBorder="1" applyAlignment="1">
      <alignment/>
    </xf>
    <xf numFmtId="188" fontId="3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188" fontId="5" fillId="0" borderId="29" xfId="0" applyNumberFormat="1" applyFont="1" applyBorder="1" applyAlignment="1">
      <alignment/>
    </xf>
    <xf numFmtId="188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0" fillId="35" borderId="0" xfId="0" applyFont="1" applyFill="1" applyAlignment="1">
      <alignment/>
    </xf>
    <xf numFmtId="9" fontId="0" fillId="0" borderId="0" xfId="51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88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88" fontId="0" fillId="36" borderId="0" xfId="0" applyNumberFormat="1" applyFont="1" applyFill="1" applyBorder="1" applyAlignment="1" applyProtection="1">
      <alignment/>
      <protection locked="0"/>
    </xf>
    <xf numFmtId="188" fontId="3" fillId="36" borderId="0" xfId="0" applyNumberFormat="1" applyFont="1" applyFill="1" applyBorder="1" applyAlignment="1" applyProtection="1">
      <alignment horizontal="left"/>
      <protection locked="0"/>
    </xf>
    <xf numFmtId="188" fontId="3" fillId="36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5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47" applyFont="1" applyAlignment="1" applyProtection="1" quotePrefix="1">
      <alignment/>
      <protection/>
    </xf>
    <xf numFmtId="14" fontId="14" fillId="0" borderId="0" xfId="0" applyNumberFormat="1" applyFont="1" applyAlignment="1">
      <alignment horizontal="left"/>
    </xf>
    <xf numFmtId="0" fontId="0" fillId="36" borderId="32" xfId="0" applyFill="1" applyBorder="1" applyAlignment="1">
      <alignment/>
    </xf>
    <xf numFmtId="188" fontId="9" fillId="36" borderId="32" xfId="0" applyNumberFormat="1" applyFont="1" applyFill="1" applyBorder="1" applyAlignment="1">
      <alignment/>
    </xf>
    <xf numFmtId="192" fontId="9" fillId="36" borderId="32" xfId="51" applyNumberFormat="1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>
      <alignment wrapText="1"/>
    </xf>
    <xf numFmtId="4" fontId="9" fillId="36" borderId="32" xfId="0" applyNumberFormat="1" applyFont="1" applyFill="1" applyBorder="1" applyAlignment="1">
      <alignment/>
    </xf>
    <xf numFmtId="3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applyProtection="1">
      <alignment/>
      <protection locked="0"/>
    </xf>
    <xf numFmtId="188" fontId="9" fillId="36" borderId="32" xfId="0" applyNumberFormat="1" applyFont="1" applyFill="1" applyBorder="1" applyAlignment="1" applyProtection="1">
      <alignment horizontal="right"/>
      <protection locked="0"/>
    </xf>
    <xf numFmtId="188" fontId="13" fillId="36" borderId="32" xfId="0" applyNumberFormat="1" applyFont="1" applyFill="1" applyBorder="1" applyAlignment="1" applyProtection="1">
      <alignment/>
      <protection locked="0"/>
    </xf>
    <xf numFmtId="188" fontId="9" fillId="37" borderId="32" xfId="0" applyNumberFormat="1" applyFont="1" applyFill="1" applyBorder="1" applyAlignment="1" applyProtection="1">
      <alignment/>
      <protection locked="0"/>
    </xf>
    <xf numFmtId="188" fontId="13" fillId="38" borderId="32" xfId="0" applyNumberFormat="1" applyFont="1" applyFill="1" applyBorder="1" applyAlignment="1" applyProtection="1">
      <alignment/>
      <protection locked="0"/>
    </xf>
    <xf numFmtId="188" fontId="11" fillId="0" borderId="32" xfId="0" applyNumberFormat="1" applyFont="1" applyBorder="1" applyAlignment="1">
      <alignment/>
    </xf>
    <xf numFmtId="188" fontId="9" fillId="0" borderId="32" xfId="0" applyNumberFormat="1" applyFont="1" applyBorder="1" applyAlignment="1">
      <alignment horizontal="right"/>
    </xf>
    <xf numFmtId="188" fontId="9" fillId="0" borderId="32" xfId="0" applyNumberFormat="1" applyFont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13" fillId="0" borderId="32" xfId="0" applyNumberFormat="1" applyFont="1" applyBorder="1" applyAlignment="1">
      <alignment/>
    </xf>
    <xf numFmtId="188" fontId="43" fillId="0" borderId="32" xfId="0" applyNumberFormat="1" applyFont="1" applyBorder="1" applyAlignment="1">
      <alignment/>
    </xf>
    <xf numFmtId="188" fontId="43" fillId="0" borderId="21" xfId="0" applyNumberFormat="1" applyFont="1" applyBorder="1" applyAlignment="1">
      <alignment/>
    </xf>
    <xf numFmtId="188" fontId="13" fillId="39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9" fillId="0" borderId="32" xfId="0" applyFont="1" applyBorder="1" applyAlignment="1">
      <alignment/>
    </xf>
    <xf numFmtId="209" fontId="9" fillId="0" borderId="32" xfId="54" applyNumberFormat="1" applyFont="1" applyFill="1" applyBorder="1" applyAlignment="1">
      <alignment horizontal="right" wrapText="1"/>
      <protection/>
    </xf>
    <xf numFmtId="0" fontId="10" fillId="0" borderId="32" xfId="0" applyFont="1" applyBorder="1" applyAlignment="1">
      <alignment/>
    </xf>
    <xf numFmtId="49" fontId="9" fillId="0" borderId="32" xfId="54" applyNumberFormat="1" applyFont="1" applyBorder="1" applyAlignment="1">
      <alignment wrapText="1"/>
      <protection/>
    </xf>
    <xf numFmtId="188" fontId="9" fillId="0" borderId="32" xfId="0" applyNumberFormat="1" applyFont="1" applyBorder="1" applyAlignment="1">
      <alignment wrapText="1"/>
    </xf>
    <xf numFmtId="188" fontId="9" fillId="37" borderId="32" xfId="0" applyNumberFormat="1" applyFont="1" applyFill="1" applyBorder="1" applyAlignment="1">
      <alignment/>
    </xf>
    <xf numFmtId="188" fontId="13" fillId="37" borderId="32" xfId="0" applyNumberFormat="1" applyFont="1" applyFill="1" applyBorder="1" applyAlignment="1">
      <alignment horizontal="right"/>
    </xf>
    <xf numFmtId="213" fontId="13" fillId="37" borderId="32" xfId="0" applyNumberFormat="1" applyFont="1" applyFill="1" applyBorder="1" applyAlignment="1" applyProtection="1">
      <alignment horizontal="right"/>
      <protection locked="0"/>
    </xf>
    <xf numFmtId="4" fontId="9" fillId="0" borderId="32" xfId="0" applyNumberFormat="1" applyFont="1" applyFill="1" applyBorder="1" applyAlignment="1">
      <alignment/>
    </xf>
    <xf numFmtId="188" fontId="9" fillId="0" borderId="32" xfId="0" applyNumberFormat="1" applyFont="1" applyFill="1" applyBorder="1" applyAlignment="1">
      <alignment/>
    </xf>
    <xf numFmtId="188" fontId="9" fillId="0" borderId="33" xfId="0" applyNumberFormat="1" applyFont="1" applyFill="1" applyBorder="1" applyAlignment="1">
      <alignment/>
    </xf>
    <xf numFmtId="188" fontId="13" fillId="37" borderId="33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188" fontId="0" fillId="36" borderId="32" xfId="0" applyNumberFormat="1" applyFont="1" applyFill="1" applyBorder="1" applyAlignment="1" applyProtection="1">
      <alignment/>
      <protection locked="0"/>
    </xf>
    <xf numFmtId="188" fontId="13" fillId="37" borderId="34" xfId="0" applyNumberFormat="1" applyFont="1" applyFill="1" applyBorder="1" applyAlignment="1">
      <alignment horizontal="center"/>
    </xf>
    <xf numFmtId="0" fontId="0" fillId="39" borderId="32" xfId="0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192" fontId="9" fillId="39" borderId="32" xfId="0" applyNumberFormat="1" applyFont="1" applyFill="1" applyBorder="1" applyAlignment="1">
      <alignment/>
    </xf>
    <xf numFmtId="192" fontId="9" fillId="39" borderId="32" xfId="51" applyNumberFormat="1" applyFont="1" applyFill="1" applyBorder="1" applyAlignment="1">
      <alignment/>
    </xf>
    <xf numFmtId="188" fontId="9" fillId="39" borderId="32" xfId="0" applyNumberFormat="1" applyFont="1" applyFill="1" applyBorder="1" applyAlignment="1">
      <alignment/>
    </xf>
    <xf numFmtId="4" fontId="9" fillId="39" borderId="32" xfId="0" applyNumberFormat="1" applyFont="1" applyFill="1" applyBorder="1" applyAlignment="1">
      <alignment/>
    </xf>
    <xf numFmtId="3" fontId="9" fillId="39" borderId="32" xfId="0" applyNumberFormat="1" applyFont="1" applyFill="1" applyBorder="1" applyAlignment="1">
      <alignment/>
    </xf>
    <xf numFmtId="188" fontId="0" fillId="39" borderId="32" xfId="0" applyNumberFormat="1" applyFont="1" applyFill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209" fontId="9" fillId="39" borderId="32" xfId="54" applyNumberFormat="1" applyFont="1" applyFill="1" applyBorder="1" applyAlignment="1">
      <alignment horizontal="right" wrapText="1"/>
      <protection/>
    </xf>
    <xf numFmtId="188" fontId="9" fillId="39" borderId="32" xfId="54" applyNumberFormat="1" applyFont="1" applyFill="1" applyBorder="1" applyAlignment="1">
      <alignment horizontal="right" wrapText="1"/>
      <protection/>
    </xf>
    <xf numFmtId="0" fontId="0" fillId="39" borderId="32" xfId="0" applyFont="1" applyFill="1" applyBorder="1" applyAlignment="1">
      <alignment/>
    </xf>
    <xf numFmtId="192" fontId="9" fillId="36" borderId="32" xfId="0" applyNumberFormat="1" applyFont="1" applyFill="1" applyBorder="1" applyAlignment="1">
      <alignment/>
    </xf>
    <xf numFmtId="188" fontId="9" fillId="36" borderId="32" xfId="0" applyNumberFormat="1" applyFont="1" applyFill="1" applyBorder="1" applyAlignment="1" quotePrefix="1">
      <alignment horizontal="right"/>
    </xf>
    <xf numFmtId="188" fontId="9" fillId="0" borderId="32" xfId="0" applyNumberFormat="1" applyFont="1" applyFill="1" applyBorder="1" applyAlignment="1">
      <alignment horizontal="right"/>
    </xf>
    <xf numFmtId="188" fontId="9" fillId="36" borderId="32" xfId="0" applyNumberFormat="1" applyFont="1" applyFill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4" fontId="9" fillId="36" borderId="32" xfId="0" applyNumberFormat="1" applyFont="1" applyFill="1" applyBorder="1" applyAlignment="1">
      <alignment horizontal="right"/>
    </xf>
    <xf numFmtId="0" fontId="0" fillId="36" borderId="32" xfId="0" applyFill="1" applyBorder="1" applyAlignment="1">
      <alignment horizontal="right"/>
    </xf>
    <xf numFmtId="3" fontId="9" fillId="36" borderId="32" xfId="0" applyNumberFormat="1" applyFont="1" applyFill="1" applyBorder="1" applyAlignment="1">
      <alignment horizontal="right"/>
    </xf>
    <xf numFmtId="188" fontId="9" fillId="0" borderId="32" xfId="0" applyNumberFormat="1" applyFont="1" applyBorder="1" applyAlignment="1" quotePrefix="1">
      <alignment horizontal="right"/>
    </xf>
    <xf numFmtId="188" fontId="13" fillId="39" borderId="32" xfId="0" applyNumberFormat="1" applyFont="1" applyFill="1" applyBorder="1" applyAlignment="1">
      <alignment horizontal="right"/>
    </xf>
    <xf numFmtId="209" fontId="9" fillId="0" borderId="32" xfId="54" applyNumberFormat="1" applyFont="1" applyFill="1" applyBorder="1" applyAlignment="1" quotePrefix="1">
      <alignment horizontal="right" wrapText="1"/>
      <protection/>
    </xf>
    <xf numFmtId="188" fontId="9" fillId="39" borderId="32" xfId="0" applyNumberFormat="1" applyFont="1" applyFill="1" applyBorder="1" applyAlignment="1" quotePrefix="1">
      <alignment horizontal="right"/>
    </xf>
    <xf numFmtId="188" fontId="9" fillId="39" borderId="32" xfId="0" applyNumberFormat="1" applyFont="1" applyFill="1" applyBorder="1" applyAlignment="1">
      <alignment horizontal="right"/>
    </xf>
    <xf numFmtId="188" fontId="13" fillId="38" borderId="32" xfId="0" applyNumberFormat="1" applyFont="1" applyFill="1" applyBorder="1" applyAlignment="1" applyProtection="1">
      <alignment horizontal="right"/>
      <protection locked="0"/>
    </xf>
    <xf numFmtId="0" fontId="0" fillId="0" borderId="32" xfId="0" applyFont="1" applyBorder="1" applyAlignment="1">
      <alignment horizontal="right"/>
    </xf>
    <xf numFmtId="0" fontId="0" fillId="39" borderId="32" xfId="0" applyFont="1" applyFill="1" applyBorder="1" applyAlignment="1">
      <alignment horizontal="right"/>
    </xf>
    <xf numFmtId="188" fontId="13" fillId="38" borderId="32" xfId="0" applyNumberFormat="1" applyFont="1" applyFill="1" applyBorder="1" applyAlignment="1" applyProtection="1" quotePrefix="1">
      <alignment horizontal="right"/>
      <protection locked="0"/>
    </xf>
    <xf numFmtId="188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13" fillId="36" borderId="32" xfId="0" applyNumberFormat="1" applyFont="1" applyFill="1" applyBorder="1" applyAlignment="1" applyProtection="1">
      <alignment horizontal="right"/>
      <protection locked="0"/>
    </xf>
    <xf numFmtId="192" fontId="9" fillId="39" borderId="32" xfId="0" applyNumberFormat="1" applyFont="1" applyFill="1" applyBorder="1" applyAlignment="1">
      <alignment/>
    </xf>
    <xf numFmtId="4" fontId="9" fillId="39" borderId="32" xfId="0" applyNumberFormat="1" applyFont="1" applyFill="1" applyBorder="1" applyAlignment="1">
      <alignment horizontal="right"/>
    </xf>
    <xf numFmtId="0" fontId="0" fillId="39" borderId="32" xfId="0" applyFill="1" applyBorder="1" applyAlignment="1">
      <alignment horizontal="right"/>
    </xf>
    <xf numFmtId="3" fontId="9" fillId="39" borderId="32" xfId="0" applyNumberFormat="1" applyFont="1" applyFill="1" applyBorder="1" applyAlignment="1">
      <alignment horizontal="right"/>
    </xf>
    <xf numFmtId="199" fontId="9" fillId="36" borderId="32" xfId="0" applyNumberFormat="1" applyFont="1" applyFill="1" applyBorder="1" applyAlignment="1" applyProtection="1" quotePrefix="1">
      <alignment horizontal="right"/>
      <protection locked="0"/>
    </xf>
    <xf numFmtId="188" fontId="9" fillId="39" borderId="32" xfId="0" applyNumberFormat="1" applyFont="1" applyFill="1" applyBorder="1" applyAlignment="1" applyProtection="1">
      <alignment horizontal="right"/>
      <protection locked="0"/>
    </xf>
    <xf numFmtId="188" fontId="9" fillId="39" borderId="32" xfId="0" applyNumberFormat="1" applyFont="1" applyFill="1" applyBorder="1" applyAlignment="1" applyProtection="1" quotePrefix="1">
      <alignment horizontal="right"/>
      <protection locked="0"/>
    </xf>
    <xf numFmtId="188" fontId="0" fillId="36" borderId="32" xfId="0" applyNumberFormat="1" applyFont="1" applyFill="1" applyBorder="1" applyAlignment="1" applyProtection="1">
      <alignment horizontal="right"/>
      <protection locked="0"/>
    </xf>
    <xf numFmtId="188" fontId="0" fillId="39" borderId="32" xfId="0" applyNumberFormat="1" applyFont="1" applyFill="1" applyBorder="1" applyAlignment="1" applyProtection="1">
      <alignment horizontal="right"/>
      <protection locked="0"/>
    </xf>
    <xf numFmtId="0" fontId="19" fillId="12" borderId="0" xfId="0" applyFont="1" applyFill="1" applyAlignment="1">
      <alignment horizontal="center"/>
    </xf>
    <xf numFmtId="0" fontId="59" fillId="24" borderId="0" xfId="0" applyFont="1" applyFill="1" applyAlignment="1">
      <alignment horizontal="center" vertical="center"/>
    </xf>
    <xf numFmtId="1" fontId="22" fillId="37" borderId="32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>
      <alignment horizontal="center"/>
    </xf>
    <xf numFmtId="1" fontId="22" fillId="37" borderId="36" xfId="0" applyNumberFormat="1" applyFont="1" applyFill="1" applyBorder="1" applyAlignment="1">
      <alignment horizontal="center"/>
    </xf>
    <xf numFmtId="1" fontId="22" fillId="37" borderId="37" xfId="0" applyNumberFormat="1" applyFont="1" applyFill="1" applyBorder="1" applyAlignment="1">
      <alignment horizontal="center"/>
    </xf>
    <xf numFmtId="1" fontId="22" fillId="37" borderId="35" xfId="0" applyNumberFormat="1" applyFont="1" applyFill="1" applyBorder="1" applyAlignment="1" applyProtection="1">
      <alignment horizontal="center"/>
      <protection locked="0"/>
    </xf>
    <xf numFmtId="1" fontId="22" fillId="37" borderId="36" xfId="0" applyNumberFormat="1" applyFont="1" applyFill="1" applyBorder="1" applyAlignment="1" applyProtection="1">
      <alignment horizontal="center"/>
      <protection locked="0"/>
    </xf>
    <xf numFmtId="1" fontId="22" fillId="37" borderId="37" xfId="0" applyNumberFormat="1" applyFont="1" applyFill="1" applyBorder="1" applyAlignment="1" applyProtection="1">
      <alignment horizontal="center"/>
      <protection locked="0"/>
    </xf>
    <xf numFmtId="1" fontId="22" fillId="37" borderId="32" xfId="0" applyNumberFormat="1" applyFont="1" applyFill="1" applyBorder="1" applyAlignment="1" applyProtection="1">
      <alignment horizontal="center"/>
      <protection locked="0"/>
    </xf>
    <xf numFmtId="188" fontId="3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Prozent 2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A9AE2"/>
      <rgbColor rgb="00F87C5A"/>
      <rgbColor rgb="007F5393"/>
      <rgbColor rgb="008B3B35"/>
      <rgbColor rgb="007A9AE2"/>
      <rgbColor rgb="0023BF8B"/>
      <rgbColor rgb="007A9AE2"/>
      <rgbColor rgb="00F87C5A"/>
      <rgbColor rgb="00C0362C"/>
      <rgbColor rgb="008B3B35"/>
      <rgbColor rgb="00736E03"/>
      <rgbColor rgb="0023BF8B"/>
      <rgbColor rgb="00DB638E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A9AE2"/>
      <rgbColor rgb="00A1AB43"/>
      <rgbColor rgb="008B3B35"/>
      <rgbColor rgb="00F87C5A"/>
      <rgbColor rgb="0023BF8B"/>
      <rgbColor rgb="007F5393"/>
      <rgbColor rgb="00736E03"/>
      <rgbColor rgb="00DB638E"/>
      <rgbColor rgb="007F5393"/>
      <rgbColor rgb="00E3AE99"/>
      <rgbColor rgb="00B3C0DA"/>
      <rgbColor rgb="00EAD586"/>
      <rgbColor rgb="00B3C6A2"/>
      <rgbColor rgb="00000000"/>
      <rgbColor rgb="00FD5E17"/>
      <rgbColor rgb="00C0C0C0"/>
      <rgbColor rgb="007F5393"/>
      <rgbColor rgb="0023BF8B"/>
      <rgbColor rgb="008B3B35"/>
      <rgbColor rgb="00A1AB43"/>
      <rgbColor rgb="00A1AB43"/>
      <rgbColor rgb="00A1AB43"/>
      <rgbColor rgb="00736E03"/>
      <rgbColor rgb="00DB638E"/>
      <rgbColor rgb="000A4473"/>
      <rgbColor rgb="00F87C5A"/>
      <rgbColor rgb="00CE9D00"/>
      <rgbColor rgb="00217491"/>
      <rgbColor rgb="00999999"/>
      <rgbColor rgb="00736E03"/>
      <rgbColor rgb="0000694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713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Grafik!$A$5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Grafik!$B$5:$E$5</c:f>
              <c:numCache/>
            </c:numRef>
          </c:val>
        </c:ser>
        <c:ser>
          <c:idx val="1"/>
          <c:order val="1"/>
          <c:tx>
            <c:strRef>
              <c:f>Grafik!$A$6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Grafik!$B$4:$E$4</c:f>
              <c:strCache/>
            </c:strRef>
          </c:cat>
          <c:val>
            <c:numRef>
              <c:f>Grafik!$B$6:$E$6</c:f>
              <c:numCache/>
            </c:numRef>
          </c:val>
        </c:ser>
        <c:gapWidth val="90"/>
        <c:axId val="61139165"/>
        <c:axId val="13381574"/>
      </c:barChart>
      <c:catAx>
        <c:axId val="6113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9165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7375"/>
          <c:y val="0.1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125"/>
          <c:w val="0.73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Grafik!$G$6</c:f>
              <c:strCache>
                <c:ptCount val="1"/>
                <c:pt idx="0">
                  <c:v>2006</c:v>
                </c:pt>
              </c:strCache>
            </c:strRef>
          </c:tx>
          <c:spPr>
            <a:gradFill rotWithShape="1">
              <a:gsLst>
                <a:gs pos="0">
                  <a:srgbClr val="EAD586"/>
                </a:gs>
                <a:gs pos="100000">
                  <a:srgbClr val="B3C0DA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Grafik!$H$6:$K$6</c:f>
              <c:numCache/>
            </c:numRef>
          </c:val>
        </c:ser>
        <c:ser>
          <c:idx val="1"/>
          <c:order val="1"/>
          <c:tx>
            <c:strRef>
              <c:f>Grafik!$G$7</c:f>
              <c:strCache>
                <c:ptCount val="1"/>
                <c:pt idx="0">
                  <c:v>2007</c:v>
                </c:pt>
              </c:strCache>
            </c:strRef>
          </c:tx>
          <c:spPr>
            <a:gradFill rotWithShape="1">
              <a:gsLst>
                <a:gs pos="0">
                  <a:srgbClr val="CE9D00"/>
                </a:gs>
                <a:gs pos="100000">
                  <a:srgbClr val="0A4473"/>
                </a:gs>
              </a:gsLst>
              <a:lin ang="5400000" scaled="1"/>
            </a:gradFill>
            <a:ln w="254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Grafik!$H$5:$K$5</c:f>
              <c:strCache/>
            </c:strRef>
          </c:cat>
          <c:val>
            <c:numRef>
              <c:f>Grafik!$H$7:$K$7</c:f>
              <c:numCache/>
            </c:numRef>
          </c:val>
        </c:ser>
        <c:gapWidth val="90"/>
        <c:axId val="53325303"/>
        <c:axId val="10165680"/>
      </c:barChart>
      <c:catAx>
        <c:axId val="53325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inMax"/>
          <c:max val="1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5303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9475"/>
          <c:y val="0.1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71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Grafik!$M$5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Grafik!$N$5:$Q$5</c:f>
              <c:numCache/>
            </c:numRef>
          </c:val>
        </c:ser>
        <c:ser>
          <c:idx val="1"/>
          <c:order val="1"/>
          <c:tx>
            <c:strRef>
              <c:f>Grafik!$M$6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Grafik!$N$4:$Q$4</c:f>
              <c:strCache/>
            </c:strRef>
          </c:cat>
          <c:val>
            <c:numRef>
              <c:f>Grafik!$N$6:$Q$6</c:f>
              <c:numCache/>
            </c:numRef>
          </c:val>
        </c:ser>
        <c:gapWidth val="90"/>
        <c:axId val="24382257"/>
        <c:axId val="18113722"/>
      </c:barChart>
      <c:catAx>
        <c:axId val="2438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2257"/>
        <c:crossesAt val="1"/>
        <c:crossBetween val="between"/>
        <c:dispUnits/>
        <c:majorUnit val="5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75"/>
          <c:w val="0.749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Grafik!$S$5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6A2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Grafik!$T$5:$W$5</c:f>
              <c:numCache/>
            </c:numRef>
          </c:val>
        </c:ser>
        <c:ser>
          <c:idx val="1"/>
          <c:order val="1"/>
          <c:tx>
            <c:strRef>
              <c:f>Grafik!$S$6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694F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Grafik!$T$4:$W$4</c:f>
              <c:strCache/>
            </c:strRef>
          </c:cat>
          <c:val>
            <c:numRef>
              <c:f>Grafik!$T$6:$W$6</c:f>
              <c:numCache/>
            </c:numRef>
          </c:val>
        </c:ser>
        <c:gapWidth val="90"/>
        <c:axId val="28805771"/>
        <c:axId val="57925348"/>
      </c:bar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5771"/>
        <c:crossesAt val="1"/>
        <c:crossBetween val="between"/>
        <c:dispUnits/>
        <c:majorUnit val="2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(Mio. €)</a:t>
            </a:r>
          </a:p>
        </c:rich>
      </c:tx>
      <c:layout>
        <c:manualLayout>
          <c:xMode val="factor"/>
          <c:yMode val="factor"/>
          <c:x val="-0.0835"/>
          <c:y val="0.1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71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Grafik!$Z$5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Grafik!$AA$5:$AD$5</c:f>
              <c:numCache/>
            </c:numRef>
          </c:val>
        </c:ser>
        <c:ser>
          <c:idx val="1"/>
          <c:order val="1"/>
          <c:tx>
            <c:strRef>
              <c:f>Grafik!$Z$6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Grafik!$AA$4:$AD$4</c:f>
              <c:strCache/>
            </c:strRef>
          </c:cat>
          <c:val>
            <c:numRef>
              <c:f>Grafik!$AA$6:$AD$6</c:f>
              <c:numCache/>
            </c:numRef>
          </c:val>
        </c:ser>
        <c:gapWidth val="90"/>
        <c:axId val="51566085"/>
        <c:axId val="61441582"/>
      </c:bar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6085"/>
        <c:crossesAt val="1"/>
        <c:crossBetween val="between"/>
        <c:dispUnits/>
        <c:majorUnit val="10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EBITDA (Mio. €)</a:t>
            </a:r>
          </a:p>
        </c:rich>
      </c:tx>
      <c:layout>
        <c:manualLayout>
          <c:xMode val="factor"/>
          <c:yMode val="factor"/>
          <c:x val="-0.04875"/>
          <c:y val="0.1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"/>
          <c:w val="0.74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Grafik!$AF$5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B3C0D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Grafik!$AG$5:$AJ$5</c:f>
              <c:numCache/>
            </c:numRef>
          </c:val>
        </c:ser>
        <c:ser>
          <c:idx val="1"/>
          <c:order val="1"/>
          <c:tx>
            <c:strRef>
              <c:f>Grafik!$AF$6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217491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Grafik!$AG$4:$AJ$4</c:f>
              <c:strCache/>
            </c:strRef>
          </c:cat>
          <c:val>
            <c:numRef>
              <c:f>Grafik!$AG$6:$AJ$6</c:f>
              <c:numCache/>
            </c:numRef>
          </c:val>
        </c:ser>
        <c:gapWidth val="90"/>
        <c:axId val="16103327"/>
        <c:axId val="10712216"/>
      </c:bar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03327"/>
        <c:crossesAt val="1"/>
        <c:crossBetween val="between"/>
        <c:dispUnits/>
        <c:majorUnit val="40"/>
      </c:valAx>
      <c:dTable>
        <c:showHorzBorder val="0"/>
        <c:showVertBorder val="0"/>
        <c:showOutline val="0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2247900</xdr:colOff>
      <xdr:row>8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47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2</xdr:row>
      <xdr:rowOff>219075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2238375</xdr:colOff>
      <xdr:row>2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2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2238375</xdr:colOff>
      <xdr:row>1</xdr:row>
      <xdr:rowOff>904875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133350</xdr:rowOff>
    </xdr:from>
    <xdr:to>
      <xdr:col>5</xdr:col>
      <xdr:colOff>123825</xdr:colOff>
      <xdr:row>51</xdr:row>
      <xdr:rowOff>133350</xdr:rowOff>
    </xdr:to>
    <xdr:graphicFrame>
      <xdr:nvGraphicFramePr>
        <xdr:cNvPr id="1" name="Diagramm 1"/>
        <xdr:cNvGraphicFramePr/>
      </xdr:nvGraphicFramePr>
      <xdr:xfrm>
        <a:off x="47625" y="2762250"/>
        <a:ext cx="35052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18</xdr:row>
      <xdr:rowOff>76200</xdr:rowOff>
    </xdr:from>
    <xdr:to>
      <xdr:col>9</xdr:col>
      <xdr:colOff>38100</xdr:colOff>
      <xdr:row>52</xdr:row>
      <xdr:rowOff>0</xdr:rowOff>
    </xdr:to>
    <xdr:graphicFrame>
      <xdr:nvGraphicFramePr>
        <xdr:cNvPr id="2" name="Diagramm 5"/>
        <xdr:cNvGraphicFramePr/>
      </xdr:nvGraphicFramePr>
      <xdr:xfrm>
        <a:off x="2638425" y="2705100"/>
        <a:ext cx="3571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676275</xdr:colOff>
      <xdr:row>19</xdr:row>
      <xdr:rowOff>19050</xdr:rowOff>
    </xdr:from>
    <xdr:to>
      <xdr:col>17</xdr:col>
      <xdr:colOff>66675</xdr:colOff>
      <xdr:row>52</xdr:row>
      <xdr:rowOff>19050</xdr:rowOff>
    </xdr:to>
    <xdr:graphicFrame>
      <xdr:nvGraphicFramePr>
        <xdr:cNvPr id="3" name="Diagramm 6"/>
        <xdr:cNvGraphicFramePr/>
      </xdr:nvGraphicFramePr>
      <xdr:xfrm>
        <a:off x="8220075" y="2790825"/>
        <a:ext cx="3505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523875</xdr:colOff>
      <xdr:row>18</xdr:row>
      <xdr:rowOff>104775</xdr:rowOff>
    </xdr:from>
    <xdr:to>
      <xdr:col>20</xdr:col>
      <xdr:colOff>666750</xdr:colOff>
      <xdr:row>52</xdr:row>
      <xdr:rowOff>28575</xdr:rowOff>
    </xdr:to>
    <xdr:graphicFrame>
      <xdr:nvGraphicFramePr>
        <xdr:cNvPr id="4" name="Diagramm 7"/>
        <xdr:cNvGraphicFramePr/>
      </xdr:nvGraphicFramePr>
      <xdr:xfrm>
        <a:off x="10810875" y="2733675"/>
        <a:ext cx="3209925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9525</xdr:colOff>
      <xdr:row>19</xdr:row>
      <xdr:rowOff>0</xdr:rowOff>
    </xdr:from>
    <xdr:to>
      <xdr:col>30</xdr:col>
      <xdr:colOff>85725</xdr:colOff>
      <xdr:row>52</xdr:row>
      <xdr:rowOff>0</xdr:rowOff>
    </xdr:to>
    <xdr:graphicFrame>
      <xdr:nvGraphicFramePr>
        <xdr:cNvPr id="5" name="Diagramm 8"/>
        <xdr:cNvGraphicFramePr/>
      </xdr:nvGraphicFramePr>
      <xdr:xfrm>
        <a:off x="16792575" y="2771775"/>
        <a:ext cx="35052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542925</xdr:colOff>
      <xdr:row>18</xdr:row>
      <xdr:rowOff>85725</xdr:rowOff>
    </xdr:from>
    <xdr:to>
      <xdr:col>33</xdr:col>
      <xdr:colOff>323850</xdr:colOff>
      <xdr:row>52</xdr:row>
      <xdr:rowOff>9525</xdr:rowOff>
    </xdr:to>
    <xdr:graphicFrame>
      <xdr:nvGraphicFramePr>
        <xdr:cNvPr id="6" name="Diagramm 9"/>
        <xdr:cNvGraphicFramePr/>
      </xdr:nvGraphicFramePr>
      <xdr:xfrm>
        <a:off x="19383375" y="2714625"/>
        <a:ext cx="3209925" cy="4781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1133475</xdr:colOff>
      <xdr:row>2</xdr:row>
      <xdr:rowOff>114300</xdr:rowOff>
    </xdr:to>
    <xdr:pic>
      <xdr:nvPicPr>
        <xdr:cNvPr id="1" name="Picture 1" descr="Logo_Wacker_BW_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33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vestor.relations@siltronic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26"/>
  <sheetViews>
    <sheetView tabSelected="1" zoomScale="75" zoomScaleNormal="75" zoomScalePageLayoutView="0" workbookViewId="0" topLeftCell="A1">
      <selection activeCell="A13" sqref="A13:C13"/>
    </sheetView>
  </sheetViews>
  <sheetFormatPr defaultColWidth="12" defaultRowHeight="11.25"/>
  <cols>
    <col min="1" max="1" width="39.66015625" style="0" customWidth="1"/>
    <col min="2" max="2" width="86.33203125" style="0" customWidth="1"/>
    <col min="3" max="3" width="37.5" style="0" customWidth="1"/>
    <col min="4" max="5" width="12" style="68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1:5" s="79" customFormat="1" ht="33.75">
      <c r="A11" s="162" t="s">
        <v>91</v>
      </c>
      <c r="B11" s="162"/>
      <c r="C11" s="162"/>
      <c r="D11" s="80"/>
      <c r="E11" s="80"/>
    </row>
    <row r="13" spans="1:5" ht="20.25">
      <c r="A13" s="161">
        <v>2017</v>
      </c>
      <c r="B13" s="161"/>
      <c r="C13" s="161"/>
      <c r="D13" s="81"/>
      <c r="E13" s="81"/>
    </row>
    <row r="18" ht="15">
      <c r="A18" s="83" t="s">
        <v>138</v>
      </c>
    </row>
    <row r="20" ht="24.75" customHeight="1">
      <c r="A20" s="54" t="s">
        <v>62</v>
      </c>
    </row>
    <row r="21" ht="24.75" customHeight="1">
      <c r="A21" s="54" t="s">
        <v>115</v>
      </c>
    </row>
    <row r="22" ht="24.75" customHeight="1">
      <c r="A22" s="54" t="s">
        <v>88</v>
      </c>
    </row>
    <row r="23" ht="10.5" customHeight="1">
      <c r="A23" s="54"/>
    </row>
    <row r="24" ht="18">
      <c r="A24" s="82" t="s">
        <v>89</v>
      </c>
    </row>
    <row r="26" ht="18">
      <c r="A26" s="54"/>
    </row>
  </sheetData>
  <sheetProtection/>
  <mergeCells count="2">
    <mergeCell ref="A13:C13"/>
    <mergeCell ref="A11:C11"/>
  </mergeCells>
  <hyperlinks>
    <hyperlink ref="A24" r:id="rId1" display="email: investor.relations@siltronic.com"/>
  </hyperlinks>
  <printOptions/>
  <pageMargins left="0.787401575" right="0.787401575" top="0.984251969" bottom="0.87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25" sqref="A25"/>
    </sheetView>
  </sheetViews>
  <sheetFormatPr defaultColWidth="12" defaultRowHeight="11.25"/>
  <cols>
    <col min="1" max="1" width="46.66015625" style="69" customWidth="1"/>
    <col min="2" max="5" width="15" style="69" customWidth="1"/>
    <col min="6" max="6" width="14.33203125" style="69" customWidth="1"/>
    <col min="7" max="7" width="14.66015625" style="69" customWidth="1"/>
    <col min="8" max="8" width="12" style="69" customWidth="1"/>
    <col min="9" max="16384" width="12" style="69" customWidth="1"/>
  </cols>
  <sheetData>
    <row r="1" ht="11.25">
      <c r="A1" s="10"/>
    </row>
    <row r="2" ht="58.5" customHeight="1">
      <c r="A2" s="10"/>
    </row>
    <row r="3" ht="43.5" customHeight="1">
      <c r="A3" s="70" t="s">
        <v>90</v>
      </c>
    </row>
    <row r="4" ht="19.5" customHeight="1"/>
    <row r="5" spans="1:7" ht="12.75">
      <c r="A5" s="111"/>
      <c r="B5" s="163">
        <v>2016</v>
      </c>
      <c r="C5" s="163"/>
      <c r="D5" s="163"/>
      <c r="E5" s="164">
        <v>2017</v>
      </c>
      <c r="F5" s="165"/>
      <c r="G5" s="166"/>
    </row>
    <row r="6" spans="1:7" ht="12.75">
      <c r="A6" s="112"/>
      <c r="B6" s="120" t="s">
        <v>74</v>
      </c>
      <c r="C6" s="120" t="s">
        <v>73</v>
      </c>
      <c r="D6" s="117" t="s">
        <v>134</v>
      </c>
      <c r="E6" s="104" t="s">
        <v>74</v>
      </c>
      <c r="F6" s="104" t="s">
        <v>73</v>
      </c>
      <c r="G6" s="104" t="s">
        <v>134</v>
      </c>
    </row>
    <row r="7" spans="1:7" ht="11.25">
      <c r="A7" s="84"/>
      <c r="B7" s="84"/>
      <c r="C7" s="118"/>
      <c r="D7" s="121"/>
      <c r="E7" s="84"/>
      <c r="F7" s="84"/>
      <c r="G7" s="121"/>
    </row>
    <row r="8" spans="1:7" ht="12.75">
      <c r="A8" s="85" t="str">
        <f>'P&amp;L'!A8</f>
        <v>Sales</v>
      </c>
      <c r="B8" s="85">
        <f>'P&amp;L'!B8</f>
        <v>220.6</v>
      </c>
      <c r="C8" s="85">
        <v>229.60000000000002</v>
      </c>
      <c r="D8" s="122">
        <v>450.1</v>
      </c>
      <c r="E8" s="85">
        <v>258</v>
      </c>
      <c r="F8" s="85">
        <v>283.1</v>
      </c>
      <c r="G8" s="122">
        <v>541.1</v>
      </c>
    </row>
    <row r="9" spans="1:7" ht="12.75">
      <c r="A9" s="85" t="str">
        <f>'P&amp;L'!A27</f>
        <v>EBITDA</v>
      </c>
      <c r="B9" s="85">
        <f>'P&amp;L'!B27</f>
        <v>23.599999999999987</v>
      </c>
      <c r="C9" s="85">
        <v>35.1</v>
      </c>
      <c r="D9" s="122">
        <v>58.7</v>
      </c>
      <c r="E9" s="85">
        <v>53</v>
      </c>
      <c r="F9" s="85">
        <v>72.7</v>
      </c>
      <c r="G9" s="122">
        <v>125.7</v>
      </c>
    </row>
    <row r="10" spans="1:7" ht="12.75">
      <c r="A10" s="85" t="s">
        <v>92</v>
      </c>
      <c r="B10" s="87">
        <f>B9/B8</f>
        <v>0.10698096101541246</v>
      </c>
      <c r="C10" s="87">
        <v>0.153</v>
      </c>
      <c r="D10" s="123">
        <v>0.13</v>
      </c>
      <c r="E10" s="133">
        <f>E9/E8</f>
        <v>0.2054263565891473</v>
      </c>
      <c r="F10" s="133">
        <v>0.257</v>
      </c>
      <c r="G10" s="152">
        <v>0.232</v>
      </c>
    </row>
    <row r="11" spans="1:7" ht="12.75">
      <c r="A11" s="85" t="str">
        <f>'P&amp;L'!A16</f>
        <v>EBIT</v>
      </c>
      <c r="B11" s="85">
        <f>'P&amp;L'!B25</f>
        <v>-5.600000000000012</v>
      </c>
      <c r="C11" s="85">
        <v>6</v>
      </c>
      <c r="D11" s="122">
        <v>0.3</v>
      </c>
      <c r="E11" s="85">
        <v>23.4</v>
      </c>
      <c r="F11" s="85">
        <v>43.4</v>
      </c>
      <c r="G11" s="122">
        <v>66.8</v>
      </c>
    </row>
    <row r="12" spans="1:7" ht="12.75">
      <c r="A12" s="85" t="s">
        <v>93</v>
      </c>
      <c r="B12" s="86">
        <f>B11/B8</f>
        <v>-0.02538531278331828</v>
      </c>
      <c r="C12" s="86">
        <v>0.026</v>
      </c>
      <c r="D12" s="124">
        <v>0.001</v>
      </c>
      <c r="E12" s="86">
        <f>E11/E8</f>
        <v>0.09069767441860464</v>
      </c>
      <c r="F12" s="86">
        <v>0.153</v>
      </c>
      <c r="G12" s="124">
        <v>0.123</v>
      </c>
    </row>
    <row r="13" spans="1:7" ht="12.75">
      <c r="A13" s="85" t="s">
        <v>59</v>
      </c>
      <c r="B13" s="85">
        <f>'P&amp;L'!B17+'P&amp;L'!B18</f>
        <v>-3.8</v>
      </c>
      <c r="C13" s="85">
        <v>-2.4</v>
      </c>
      <c r="D13" s="122">
        <v>-6.2</v>
      </c>
      <c r="E13" s="134" t="s">
        <v>139</v>
      </c>
      <c r="F13" s="134" t="s">
        <v>140</v>
      </c>
      <c r="G13" s="144" t="s">
        <v>141</v>
      </c>
    </row>
    <row r="14" spans="1:7" ht="12.75">
      <c r="A14" s="85" t="str">
        <f>'P&amp;L'!A19</f>
        <v>Income before taxes</v>
      </c>
      <c r="B14" s="115">
        <f>'P&amp;L'!B19</f>
        <v>-9.400000000000013</v>
      </c>
      <c r="C14" s="115">
        <v>3.6000000000000107</v>
      </c>
      <c r="D14" s="125">
        <v>-5.900000000000002</v>
      </c>
      <c r="E14" s="135">
        <v>21</v>
      </c>
      <c r="F14" s="135">
        <v>41.2</v>
      </c>
      <c r="G14" s="145">
        <v>62.3</v>
      </c>
    </row>
    <row r="15" spans="1:7" ht="12.75">
      <c r="A15" s="88" t="s">
        <v>116</v>
      </c>
      <c r="B15" s="85">
        <f>'P&amp;L'!B21</f>
        <v>-11.500000000000012</v>
      </c>
      <c r="C15" s="85">
        <v>0.9</v>
      </c>
      <c r="D15" s="144" t="s">
        <v>167</v>
      </c>
      <c r="E15" s="136">
        <v>17</v>
      </c>
      <c r="F15" s="136">
        <v>35.2</v>
      </c>
      <c r="G15" s="145">
        <v>52.3</v>
      </c>
    </row>
    <row r="16" spans="1:7" ht="13.5" customHeight="1">
      <c r="A16" s="99" t="s">
        <v>60</v>
      </c>
      <c r="B16" s="114">
        <v>-0.3433333333333334</v>
      </c>
      <c r="C16" s="114">
        <v>0.07000000000000034</v>
      </c>
      <c r="D16" s="126">
        <v>-0.27333333333333343</v>
      </c>
      <c r="E16" s="137">
        <v>0.56</v>
      </c>
      <c r="F16" s="137">
        <v>1.13</v>
      </c>
      <c r="G16" s="153">
        <v>1.69</v>
      </c>
    </row>
    <row r="17" spans="1:7" s="74" customFormat="1" ht="13.5" customHeight="1">
      <c r="A17" s="85"/>
      <c r="B17" s="89"/>
      <c r="C17" s="89"/>
      <c r="D17" s="126"/>
      <c r="E17" s="138"/>
      <c r="F17" s="138"/>
      <c r="G17" s="153"/>
    </row>
    <row r="18" spans="1:7" ht="12.75">
      <c r="A18" s="85" t="s">
        <v>94</v>
      </c>
      <c r="B18" s="85">
        <v>20.4</v>
      </c>
      <c r="C18" s="85">
        <v>22.4</v>
      </c>
      <c r="D18" s="122">
        <v>42.8</v>
      </c>
      <c r="E18" s="136">
        <v>19.3</v>
      </c>
      <c r="F18" s="136">
        <v>25.5</v>
      </c>
      <c r="G18" s="145">
        <v>44.9</v>
      </c>
    </row>
    <row r="19" spans="1:10" ht="14.25">
      <c r="A19" s="88" t="s">
        <v>110</v>
      </c>
      <c r="B19" s="85">
        <f>'Cash Flow'!C24+'Cash Flow'!C27</f>
        <v>-6.700000000000003</v>
      </c>
      <c r="C19" s="85">
        <v>0.1</v>
      </c>
      <c r="D19" s="122">
        <v>-6.6</v>
      </c>
      <c r="E19" s="136">
        <v>31.3</v>
      </c>
      <c r="F19" s="136">
        <v>41.8</v>
      </c>
      <c r="G19" s="145">
        <v>73.2</v>
      </c>
      <c r="I19" s="105"/>
      <c r="J19" s="105"/>
    </row>
    <row r="20" spans="1:7" ht="12.75">
      <c r="A20" s="84"/>
      <c r="B20" s="84"/>
      <c r="C20" s="84"/>
      <c r="D20" s="122"/>
      <c r="E20" s="139"/>
      <c r="F20" s="139"/>
      <c r="G20" s="154"/>
    </row>
    <row r="21" spans="1:7" ht="12.75">
      <c r="A21" s="85" t="str">
        <f>+'Balance Sheet'!A31</f>
        <v>Equity </v>
      </c>
      <c r="B21" s="85">
        <f>'Balance Sheet'!B31</f>
        <v>418.2199999999999</v>
      </c>
      <c r="C21" s="136"/>
      <c r="D21" s="122">
        <v>323.6</v>
      </c>
      <c r="E21" s="136">
        <v>475.1</v>
      </c>
      <c r="F21" s="136"/>
      <c r="G21" s="145">
        <v>522.1</v>
      </c>
    </row>
    <row r="22" spans="1:7" ht="12.75">
      <c r="A22" s="85" t="str">
        <f>+'Balance Sheet'!A36</f>
        <v>Financial liabilities</v>
      </c>
      <c r="B22" s="85">
        <f>'Balance Sheet'!B36</f>
        <v>39.2</v>
      </c>
      <c r="C22" s="136"/>
      <c r="D22" s="122">
        <v>40.4</v>
      </c>
      <c r="E22" s="136">
        <v>41.6</v>
      </c>
      <c r="F22" s="136"/>
      <c r="G22" s="145">
        <v>39.2</v>
      </c>
    </row>
    <row r="23" spans="1:7" ht="12.75">
      <c r="A23" s="85" t="str">
        <f>+'Balance Sheet'!A33</f>
        <v>Pension provision</v>
      </c>
      <c r="B23" s="85">
        <f>'Balance Sheet'!B33</f>
        <v>379</v>
      </c>
      <c r="C23" s="136"/>
      <c r="D23" s="122">
        <v>472.7</v>
      </c>
      <c r="E23" s="136">
        <v>371.4</v>
      </c>
      <c r="F23" s="136"/>
      <c r="G23" s="145">
        <v>345.1</v>
      </c>
    </row>
    <row r="24" spans="1:7" ht="14.25">
      <c r="A24" s="85" t="s">
        <v>180</v>
      </c>
      <c r="B24" s="85">
        <v>149.2</v>
      </c>
      <c r="C24" s="136"/>
      <c r="D24" s="122">
        <v>150.9</v>
      </c>
      <c r="E24" s="136">
        <v>209.1</v>
      </c>
      <c r="F24" s="136"/>
      <c r="G24" s="145">
        <v>241.2</v>
      </c>
    </row>
    <row r="25" spans="1:7" ht="12.75">
      <c r="A25" s="85" t="str">
        <f>+'Balance Sheet'!A23</f>
        <v>Total assets</v>
      </c>
      <c r="B25" s="85">
        <f>'Balance Sheet'!B23</f>
        <v>1030.7</v>
      </c>
      <c r="C25" s="136"/>
      <c r="D25" s="122">
        <v>1037</v>
      </c>
      <c r="E25" s="136">
        <v>1097.2</v>
      </c>
      <c r="F25" s="136"/>
      <c r="G25" s="145">
        <v>1112.5</v>
      </c>
    </row>
    <row r="26" spans="1:7" s="74" customFormat="1" ht="12.75">
      <c r="A26" s="85"/>
      <c r="B26" s="85"/>
      <c r="C26" s="85"/>
      <c r="D26" s="122"/>
      <c r="E26" s="136"/>
      <c r="F26" s="136"/>
      <c r="G26" s="145"/>
    </row>
    <row r="27" spans="1:7" ht="12.75">
      <c r="A27" s="85" t="s">
        <v>58</v>
      </c>
      <c r="B27" s="90">
        <v>3882</v>
      </c>
      <c r="C27" s="85"/>
      <c r="D27" s="127">
        <v>3817</v>
      </c>
      <c r="E27" s="140">
        <v>3728</v>
      </c>
      <c r="F27" s="140"/>
      <c r="G27" s="155">
        <v>3679</v>
      </c>
    </row>
    <row r="30" spans="1:6" ht="11.25" customHeight="1">
      <c r="A30" s="71" t="s">
        <v>121</v>
      </c>
      <c r="B30" s="72"/>
      <c r="C30" s="72"/>
      <c r="D30" s="72"/>
      <c r="E30" s="72"/>
      <c r="F30" s="73"/>
    </row>
    <row r="31" spans="1:6" ht="13.5" customHeight="1">
      <c r="A31" s="72" t="s">
        <v>122</v>
      </c>
      <c r="F31" s="74"/>
    </row>
    <row r="32" ht="11.25">
      <c r="F32" s="74"/>
    </row>
    <row r="33" ht="11.25">
      <c r="F33" s="74"/>
    </row>
    <row r="36" ht="11.25">
      <c r="A36" s="75"/>
    </row>
  </sheetData>
  <sheetProtection/>
  <mergeCells count="2">
    <mergeCell ref="B5:D5"/>
    <mergeCell ref="E5:G5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7"/>
  <sheetViews>
    <sheetView zoomScalePageLayoutView="0" workbookViewId="0" topLeftCell="A4">
      <selection activeCell="J11" sqref="J11"/>
    </sheetView>
  </sheetViews>
  <sheetFormatPr defaultColWidth="12" defaultRowHeight="11.25"/>
  <cols>
    <col min="1" max="1" width="65.66015625" style="76" bestFit="1" customWidth="1"/>
    <col min="2" max="2" width="11.66015625" style="76" bestFit="1" customWidth="1"/>
    <col min="3" max="4" width="11.66015625" style="76" customWidth="1"/>
    <col min="5" max="5" width="11.66015625" style="76" bestFit="1" customWidth="1"/>
    <col min="6" max="16384" width="12" style="76" customWidth="1"/>
  </cols>
  <sheetData>
    <row r="1" ht="11.25"/>
    <row r="2" ht="53.25" customHeight="1"/>
    <row r="3" spans="1:5" ht="52.5" customHeight="1">
      <c r="A3" s="77" t="s">
        <v>135</v>
      </c>
      <c r="B3" s="78"/>
      <c r="C3" s="78"/>
      <c r="D3" s="78"/>
      <c r="E3" s="78"/>
    </row>
    <row r="4" spans="1:5" ht="15.75">
      <c r="A4" s="78"/>
      <c r="B4" s="78"/>
      <c r="C4" s="78"/>
      <c r="D4" s="78"/>
      <c r="E4" s="78"/>
    </row>
    <row r="5" spans="1:7" ht="12.75">
      <c r="A5" s="94"/>
      <c r="B5" s="167">
        <v>2016</v>
      </c>
      <c r="C5" s="168"/>
      <c r="D5" s="169"/>
      <c r="E5" s="170">
        <v>2017</v>
      </c>
      <c r="F5" s="170"/>
      <c r="G5" s="170"/>
    </row>
    <row r="6" spans="1:7" ht="12.75">
      <c r="A6" s="94"/>
      <c r="B6" s="104" t="s">
        <v>74</v>
      </c>
      <c r="C6" s="104" t="s">
        <v>73</v>
      </c>
      <c r="D6" s="104" t="s">
        <v>134</v>
      </c>
      <c r="E6" s="104" t="s">
        <v>74</v>
      </c>
      <c r="F6" s="104" t="s">
        <v>73</v>
      </c>
      <c r="G6" s="104" t="s">
        <v>134</v>
      </c>
    </row>
    <row r="7" spans="1:7" ht="12.75">
      <c r="A7" s="91"/>
      <c r="B7" s="92"/>
      <c r="C7" s="119"/>
      <c r="D7" s="128"/>
      <c r="E7" s="92"/>
      <c r="F7" s="119"/>
      <c r="G7" s="128"/>
    </row>
    <row r="8" spans="1:7" ht="12.75">
      <c r="A8" s="91" t="s">
        <v>38</v>
      </c>
      <c r="B8" s="92">
        <v>220.6</v>
      </c>
      <c r="C8" s="92">
        <v>229.60000000000002</v>
      </c>
      <c r="D8" s="157">
        <v>450.1</v>
      </c>
      <c r="E8" s="92">
        <v>258</v>
      </c>
      <c r="F8" s="92">
        <v>283.1</v>
      </c>
      <c r="G8" s="157">
        <v>541.1</v>
      </c>
    </row>
    <row r="9" spans="1:7" ht="12.75">
      <c r="A9" s="91" t="s">
        <v>119</v>
      </c>
      <c r="B9" s="92">
        <v>-186.9</v>
      </c>
      <c r="C9" s="92">
        <v>-190.3</v>
      </c>
      <c r="D9" s="157">
        <v>-377.09999999999997</v>
      </c>
      <c r="E9" s="150" t="s">
        <v>168</v>
      </c>
      <c r="F9" s="150" t="s">
        <v>169</v>
      </c>
      <c r="G9" s="158" t="s">
        <v>170</v>
      </c>
    </row>
    <row r="10" spans="1:7" ht="12.75">
      <c r="A10" s="95" t="s">
        <v>120</v>
      </c>
      <c r="B10" s="146">
        <f>SUM(B8:B9)</f>
        <v>33.69999999999999</v>
      </c>
      <c r="C10" s="146">
        <f>SUM(C8:C9)</f>
        <v>39.30000000000001</v>
      </c>
      <c r="D10" s="146">
        <f>SUM(D8:D9)</f>
        <v>73.00000000000006</v>
      </c>
      <c r="E10" s="146">
        <v>59.4</v>
      </c>
      <c r="F10" s="146">
        <v>78.6</v>
      </c>
      <c r="G10" s="146">
        <v>138</v>
      </c>
    </row>
    <row r="11" spans="1:7" ht="12.75">
      <c r="A11" s="91" t="s">
        <v>39</v>
      </c>
      <c r="B11" s="92">
        <v>-8</v>
      </c>
      <c r="C11" s="92">
        <v>-8.6</v>
      </c>
      <c r="D11" s="157">
        <v>-16.6</v>
      </c>
      <c r="E11" s="150" t="s">
        <v>163</v>
      </c>
      <c r="F11" s="150" t="s">
        <v>171</v>
      </c>
      <c r="G11" s="158" t="s">
        <v>172</v>
      </c>
    </row>
    <row r="12" spans="1:7" ht="12.75">
      <c r="A12" s="91" t="s">
        <v>40</v>
      </c>
      <c r="B12" s="92">
        <v>-16.2</v>
      </c>
      <c r="C12" s="92">
        <v>-16.4</v>
      </c>
      <c r="D12" s="157">
        <v>-32.7</v>
      </c>
      <c r="E12" s="150" t="s">
        <v>164</v>
      </c>
      <c r="F12" s="150" t="s">
        <v>173</v>
      </c>
      <c r="G12" s="158" t="s">
        <v>174</v>
      </c>
    </row>
    <row r="13" spans="1:7" ht="12.75">
      <c r="A13" s="91" t="s">
        <v>118</v>
      </c>
      <c r="B13" s="92">
        <v>-5.5</v>
      </c>
      <c r="C13" s="92">
        <v>-5.5</v>
      </c>
      <c r="D13" s="157">
        <v>-11</v>
      </c>
      <c r="E13" s="156" t="s">
        <v>177</v>
      </c>
      <c r="F13" s="150" t="s">
        <v>175</v>
      </c>
      <c r="G13" s="158" t="s">
        <v>176</v>
      </c>
    </row>
    <row r="14" spans="1:7" ht="12.75">
      <c r="A14" s="91" t="s">
        <v>63</v>
      </c>
      <c r="B14" s="92">
        <v>16.5</v>
      </c>
      <c r="C14" s="92">
        <v>11.9</v>
      </c>
      <c r="D14" s="157">
        <v>28.4</v>
      </c>
      <c r="E14" s="92">
        <v>14.9</v>
      </c>
      <c r="F14" s="92">
        <v>16.8</v>
      </c>
      <c r="G14" s="157">
        <v>31.7</v>
      </c>
    </row>
    <row r="15" spans="1:7" ht="12.75">
      <c r="A15" s="91" t="s">
        <v>86</v>
      </c>
      <c r="B15" s="92">
        <v>-26.1</v>
      </c>
      <c r="C15" s="92">
        <v>-14.7</v>
      </c>
      <c r="D15" s="157">
        <v>-40.8</v>
      </c>
      <c r="E15" s="150" t="s">
        <v>162</v>
      </c>
      <c r="F15" s="150" t="s">
        <v>152</v>
      </c>
      <c r="G15" s="158" t="s">
        <v>178</v>
      </c>
    </row>
    <row r="16" spans="1:7" ht="12.75">
      <c r="A16" s="95" t="s">
        <v>4</v>
      </c>
      <c r="B16" s="146">
        <f>+SUM(B10:B15)</f>
        <v>-5.600000000000012</v>
      </c>
      <c r="C16" s="146">
        <v>6.000000000000011</v>
      </c>
      <c r="D16" s="146">
        <v>0.29999999999999716</v>
      </c>
      <c r="E16" s="146">
        <v>23.4</v>
      </c>
      <c r="F16" s="146">
        <v>43.4</v>
      </c>
      <c r="G16" s="146">
        <v>66.8</v>
      </c>
    </row>
    <row r="17" spans="1:7" ht="12.75">
      <c r="A17" s="91" t="s">
        <v>41</v>
      </c>
      <c r="B17" s="92">
        <v>-1.5</v>
      </c>
      <c r="C17" s="92">
        <v>0</v>
      </c>
      <c r="D17" s="157">
        <v>-1.6</v>
      </c>
      <c r="E17" s="150">
        <v>0</v>
      </c>
      <c r="F17" s="92">
        <v>0.1</v>
      </c>
      <c r="G17" s="157">
        <v>0.2</v>
      </c>
    </row>
    <row r="18" spans="1:7" ht="12.75">
      <c r="A18" s="91" t="s">
        <v>42</v>
      </c>
      <c r="B18" s="92">
        <v>-2.3</v>
      </c>
      <c r="C18" s="92">
        <v>-2.4</v>
      </c>
      <c r="D18" s="157">
        <v>-4.6</v>
      </c>
      <c r="E18" s="150" t="s">
        <v>139</v>
      </c>
      <c r="F18" s="92">
        <v>-2.3</v>
      </c>
      <c r="G18" s="157">
        <v>-4.7</v>
      </c>
    </row>
    <row r="19" spans="1:7" ht="12.75">
      <c r="A19" s="95" t="s">
        <v>64</v>
      </c>
      <c r="B19" s="146">
        <f>SUM(B16:B18)</f>
        <v>-9.400000000000013</v>
      </c>
      <c r="C19" s="146">
        <f>'Siltronic at a glance'!C14</f>
        <v>3.6000000000000107</v>
      </c>
      <c r="D19" s="146">
        <f>'Siltronic at a glance'!D14</f>
        <v>-5.900000000000002</v>
      </c>
      <c r="E19" s="146">
        <v>21</v>
      </c>
      <c r="F19" s="146">
        <v>41.2</v>
      </c>
      <c r="G19" s="146">
        <v>62.3</v>
      </c>
    </row>
    <row r="20" spans="1:7" ht="12.75">
      <c r="A20" s="91" t="s">
        <v>65</v>
      </c>
      <c r="B20" s="92">
        <v>-2.1</v>
      </c>
      <c r="C20" s="92">
        <v>-2.7</v>
      </c>
      <c r="D20" s="157">
        <v>-4.8</v>
      </c>
      <c r="E20" s="150" t="s">
        <v>165</v>
      </c>
      <c r="F20" s="92">
        <v>-6</v>
      </c>
      <c r="G20" s="157">
        <v>-10</v>
      </c>
    </row>
    <row r="21" spans="1:7" ht="12.75">
      <c r="A21" s="95" t="s">
        <v>116</v>
      </c>
      <c r="B21" s="146">
        <f>SUM(B19:B20)</f>
        <v>-11.500000000000012</v>
      </c>
      <c r="C21" s="146">
        <v>0.9</v>
      </c>
      <c r="D21" s="146">
        <v>-10.700000000000003</v>
      </c>
      <c r="E21" s="146">
        <v>17</v>
      </c>
      <c r="F21" s="146">
        <v>35.2</v>
      </c>
      <c r="G21" s="146">
        <v>52.3</v>
      </c>
    </row>
    <row r="22" spans="1:7" ht="12.75">
      <c r="A22" s="91" t="s">
        <v>83</v>
      </c>
      <c r="B22" s="92">
        <v>-1.3</v>
      </c>
      <c r="C22" s="92">
        <v>-1.2</v>
      </c>
      <c r="D22" s="157">
        <v>-2.5</v>
      </c>
      <c r="E22" s="92">
        <v>0.3</v>
      </c>
      <c r="F22" s="92">
        <v>1.2</v>
      </c>
      <c r="G22" s="157">
        <v>1.7</v>
      </c>
    </row>
    <row r="23" spans="1:7" ht="12.75">
      <c r="A23" s="95" t="s">
        <v>106</v>
      </c>
      <c r="B23" s="146">
        <f>+B21-B22</f>
        <v>-10.200000000000012</v>
      </c>
      <c r="C23" s="146">
        <v>2.1</v>
      </c>
      <c r="D23" s="146">
        <v>-8.200000000000003</v>
      </c>
      <c r="E23" s="146">
        <v>16.7</v>
      </c>
      <c r="F23" s="146">
        <v>34</v>
      </c>
      <c r="G23" s="146">
        <v>50.6</v>
      </c>
    </row>
    <row r="24" spans="1:7" ht="12.75">
      <c r="A24" s="93"/>
      <c r="B24" s="151"/>
      <c r="C24" s="159"/>
      <c r="D24" s="160"/>
      <c r="E24" s="151"/>
      <c r="F24" s="159"/>
      <c r="G24" s="160"/>
    </row>
    <row r="25" spans="1:7" ht="12.75">
      <c r="A25" s="95" t="s">
        <v>4</v>
      </c>
      <c r="B25" s="146">
        <f>+B16</f>
        <v>-5.600000000000012</v>
      </c>
      <c r="C25" s="146">
        <f>C16</f>
        <v>6.000000000000011</v>
      </c>
      <c r="D25" s="146">
        <f>D16</f>
        <v>0.29999999999999716</v>
      </c>
      <c r="E25" s="146">
        <v>23.4</v>
      </c>
      <c r="F25" s="146">
        <v>43.4</v>
      </c>
      <c r="G25" s="146">
        <v>66.8</v>
      </c>
    </row>
    <row r="26" spans="1:7" ht="12.75">
      <c r="A26" s="91" t="s">
        <v>117</v>
      </c>
      <c r="B26" s="92">
        <v>-29.2</v>
      </c>
      <c r="C26" s="92">
        <v>-29.1</v>
      </c>
      <c r="D26" s="157">
        <v>-58.4</v>
      </c>
      <c r="E26" s="150" t="s">
        <v>166</v>
      </c>
      <c r="F26" s="92">
        <v>-29.3</v>
      </c>
      <c r="G26" s="157">
        <v>-58.9</v>
      </c>
    </row>
    <row r="27" spans="1:7" ht="12.75">
      <c r="A27" s="95" t="s">
        <v>11</v>
      </c>
      <c r="B27" s="146">
        <f>B25-B26</f>
        <v>23.599999999999987</v>
      </c>
      <c r="C27" s="146">
        <v>35.1</v>
      </c>
      <c r="D27" s="146">
        <f>-D26+D25</f>
        <v>58.699999999999996</v>
      </c>
      <c r="E27" s="146">
        <v>53</v>
      </c>
      <c r="F27" s="146">
        <v>72.7</v>
      </c>
      <c r="G27" s="146">
        <v>125.7</v>
      </c>
    </row>
  </sheetData>
  <sheetProtection/>
  <mergeCells count="2">
    <mergeCell ref="B5:D5"/>
    <mergeCell ref="E5:G5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workbookViewId="0" topLeftCell="A22">
      <selection activeCell="A34" sqref="A34"/>
    </sheetView>
  </sheetViews>
  <sheetFormatPr defaultColWidth="12" defaultRowHeight="11.25"/>
  <cols>
    <col min="1" max="1" width="58.66015625" style="51" bestFit="1" customWidth="1"/>
    <col min="2" max="4" width="11.66015625" style="51" customWidth="1"/>
    <col min="5" max="5" width="12" style="51" customWidth="1"/>
    <col min="6" max="16384" width="12" style="51" customWidth="1"/>
  </cols>
  <sheetData>
    <row r="1" ht="12.75"/>
    <row r="2" ht="54.75" customHeight="1"/>
    <row r="3" spans="1:3" ht="50.25" customHeight="1">
      <c r="A3" s="67" t="s">
        <v>136</v>
      </c>
      <c r="B3" s="1"/>
      <c r="C3" s="1"/>
    </row>
    <row r="4" ht="12.75">
      <c r="D4" s="52"/>
    </row>
    <row r="5" spans="1:5" ht="12.75">
      <c r="A5" s="94"/>
      <c r="B5" s="167">
        <v>2016</v>
      </c>
      <c r="C5" s="169"/>
      <c r="D5" s="170">
        <v>2017</v>
      </c>
      <c r="E5" s="170"/>
    </row>
    <row r="6" spans="1:5" ht="12.75">
      <c r="A6" s="94"/>
      <c r="B6" s="113">
        <v>42094</v>
      </c>
      <c r="C6" s="113">
        <v>42551</v>
      </c>
      <c r="D6" s="113">
        <v>42094</v>
      </c>
      <c r="E6" s="113">
        <v>42551</v>
      </c>
    </row>
    <row r="7" spans="1:5" ht="12.75">
      <c r="A7" s="96"/>
      <c r="B7" s="97"/>
      <c r="C7" s="98"/>
      <c r="D7" s="97"/>
      <c r="E7" s="98"/>
    </row>
    <row r="8" spans="1:5" ht="12.75">
      <c r="A8" s="98" t="s">
        <v>123</v>
      </c>
      <c r="B8" s="98">
        <v>536.7</v>
      </c>
      <c r="C8" s="98">
        <v>536.6</v>
      </c>
      <c r="D8" s="98">
        <v>514.6</v>
      </c>
      <c r="E8" s="98">
        <v>498.1</v>
      </c>
    </row>
    <row r="9" spans="1:5" ht="12.75">
      <c r="A9" s="98" t="s">
        <v>82</v>
      </c>
      <c r="B9" s="98">
        <v>28.9</v>
      </c>
      <c r="C9" s="98">
        <v>28.3</v>
      </c>
      <c r="D9" s="98">
        <v>25.8</v>
      </c>
      <c r="E9" s="98">
        <v>28.3</v>
      </c>
    </row>
    <row r="10" spans="1:5" ht="13.5" customHeight="1">
      <c r="A10" s="99" t="s">
        <v>105</v>
      </c>
      <c r="B10" s="98">
        <v>0.1</v>
      </c>
      <c r="C10" s="98">
        <v>0.1</v>
      </c>
      <c r="D10" s="97" t="s">
        <v>102</v>
      </c>
      <c r="E10" s="141" t="s">
        <v>102</v>
      </c>
    </row>
    <row r="11" spans="1:5" ht="12.75">
      <c r="A11" s="98" t="s">
        <v>43</v>
      </c>
      <c r="B11" s="97">
        <v>2.3</v>
      </c>
      <c r="C11" s="98">
        <v>1</v>
      </c>
      <c r="D11" s="97">
        <v>0.6</v>
      </c>
      <c r="E11" s="98">
        <v>2.7</v>
      </c>
    </row>
    <row r="12" spans="1:5" ht="12.75">
      <c r="A12" s="98" t="s">
        <v>87</v>
      </c>
      <c r="B12" s="98">
        <v>5.6</v>
      </c>
      <c r="C12" s="98">
        <v>5.8</v>
      </c>
      <c r="D12" s="98">
        <v>6</v>
      </c>
      <c r="E12" s="98">
        <v>5.9</v>
      </c>
    </row>
    <row r="13" spans="1:5" ht="12.75">
      <c r="A13" s="103" t="s">
        <v>66</v>
      </c>
      <c r="B13" s="103">
        <f>SUM(B8:B12)</f>
        <v>573.6</v>
      </c>
      <c r="C13" s="103">
        <f>SUM(C8:C12)</f>
        <v>571.8</v>
      </c>
      <c r="D13" s="103">
        <f>SUM(D8:D12)</f>
        <v>547</v>
      </c>
      <c r="E13" s="103">
        <v>531.4</v>
      </c>
    </row>
    <row r="14" spans="1:5" ht="12.75">
      <c r="A14" s="100"/>
      <c r="B14" s="98"/>
      <c r="C14" s="98"/>
      <c r="D14" s="98"/>
      <c r="E14" s="98"/>
    </row>
    <row r="15" spans="1:5" ht="12.75">
      <c r="A15" s="98" t="s">
        <v>44</v>
      </c>
      <c r="B15" s="98">
        <v>146.6</v>
      </c>
      <c r="C15" s="98">
        <v>145.1</v>
      </c>
      <c r="D15" s="98">
        <v>144.3</v>
      </c>
      <c r="E15" s="98">
        <v>139.9</v>
      </c>
    </row>
    <row r="16" spans="1:5" ht="12.75">
      <c r="A16" s="98" t="s">
        <v>45</v>
      </c>
      <c r="B16" s="98">
        <v>97.8</v>
      </c>
      <c r="C16" s="98">
        <v>105.1</v>
      </c>
      <c r="D16" s="98">
        <v>128.4</v>
      </c>
      <c r="E16" s="98">
        <v>131</v>
      </c>
    </row>
    <row r="17" spans="1:5" ht="12.75">
      <c r="A17" s="99" t="s">
        <v>105</v>
      </c>
      <c r="B17" s="98">
        <v>1.3</v>
      </c>
      <c r="C17" s="98">
        <v>0.6</v>
      </c>
      <c r="D17" s="98">
        <v>0.2</v>
      </c>
      <c r="E17" s="98">
        <v>0.4</v>
      </c>
    </row>
    <row r="18" spans="1:5" ht="12.75">
      <c r="A18" s="98" t="s">
        <v>43</v>
      </c>
      <c r="B18" s="98">
        <v>23</v>
      </c>
      <c r="C18" s="98">
        <v>23.1</v>
      </c>
      <c r="D18" s="98">
        <v>26.6</v>
      </c>
      <c r="E18" s="98">
        <v>28.8</v>
      </c>
    </row>
    <row r="19" spans="1:5" ht="12.75">
      <c r="A19" s="99" t="s">
        <v>124</v>
      </c>
      <c r="B19" s="97">
        <v>20</v>
      </c>
      <c r="C19" s="98">
        <v>53.3</v>
      </c>
      <c r="D19" s="97">
        <v>89.3</v>
      </c>
      <c r="E19" s="98">
        <v>120.1</v>
      </c>
    </row>
    <row r="20" spans="1:5" ht="12.75">
      <c r="A20" s="98" t="s">
        <v>46</v>
      </c>
      <c r="B20" s="98">
        <v>168.4</v>
      </c>
      <c r="C20" s="98">
        <v>138</v>
      </c>
      <c r="D20" s="98">
        <v>161.4</v>
      </c>
      <c r="E20" s="98">
        <v>160.9</v>
      </c>
    </row>
    <row r="21" spans="1:5" ht="12.75">
      <c r="A21" s="103" t="s">
        <v>47</v>
      </c>
      <c r="B21" s="103">
        <f>SUM(B15:B20)</f>
        <v>457.1</v>
      </c>
      <c r="C21" s="103">
        <f>SUM(C15:C20)</f>
        <v>465.2</v>
      </c>
      <c r="D21" s="103">
        <f>SUM(D15:D20)</f>
        <v>550.2</v>
      </c>
      <c r="E21" s="103">
        <v>581.1</v>
      </c>
    </row>
    <row r="22" spans="1:5" s="102" customFormat="1" ht="12.75">
      <c r="A22" s="101"/>
      <c r="B22" s="101"/>
      <c r="C22" s="101"/>
      <c r="D22" s="101"/>
      <c r="E22" s="101"/>
    </row>
    <row r="23" spans="1:5" ht="12.75">
      <c r="A23" s="95" t="s">
        <v>48</v>
      </c>
      <c r="B23" s="95">
        <f>+B21+B13</f>
        <v>1030.7</v>
      </c>
      <c r="C23" s="95">
        <f>C21+C13</f>
        <v>1037</v>
      </c>
      <c r="D23" s="95">
        <f>+D21+D13</f>
        <v>1097.2</v>
      </c>
      <c r="E23" s="95">
        <v>1112.5</v>
      </c>
    </row>
    <row r="24" spans="1:5" ht="12.75">
      <c r="A24" s="100"/>
      <c r="B24" s="100"/>
      <c r="C24" s="98"/>
      <c r="D24" s="100"/>
      <c r="E24" s="98"/>
    </row>
    <row r="25" spans="1:5" ht="12.75">
      <c r="A25" s="96"/>
      <c r="B25" s="98"/>
      <c r="C25" s="98"/>
      <c r="D25" s="98"/>
      <c r="E25" s="98"/>
    </row>
    <row r="26" spans="1:5" ht="12.75">
      <c r="A26" s="98" t="s">
        <v>103</v>
      </c>
      <c r="B26" s="98">
        <v>120</v>
      </c>
      <c r="C26" s="98">
        <v>120</v>
      </c>
      <c r="D26" s="98">
        <v>120</v>
      </c>
      <c r="E26" s="98">
        <v>120</v>
      </c>
    </row>
    <row r="27" spans="1:5" ht="12.75">
      <c r="A27" s="98" t="s">
        <v>104</v>
      </c>
      <c r="B27" s="98">
        <v>997.3</v>
      </c>
      <c r="C27" s="98">
        <v>997.3</v>
      </c>
      <c r="D27" s="98">
        <v>974.6</v>
      </c>
      <c r="E27" s="98">
        <v>974.6</v>
      </c>
    </row>
    <row r="28" spans="1:5" ht="12.75">
      <c r="A28" s="99" t="s">
        <v>108</v>
      </c>
      <c r="B28" s="99">
        <v>-499.89</v>
      </c>
      <c r="C28" s="98">
        <v>-497.9</v>
      </c>
      <c r="D28" s="99">
        <v>-438.3</v>
      </c>
      <c r="E28" s="141" t="s">
        <v>142</v>
      </c>
    </row>
    <row r="29" spans="1:5" ht="12.75">
      <c r="A29" s="99" t="s">
        <v>107</v>
      </c>
      <c r="B29" s="99">
        <v>-194.58</v>
      </c>
      <c r="C29" s="98">
        <v>-289.9</v>
      </c>
      <c r="D29" s="99">
        <v>-174.9</v>
      </c>
      <c r="E29" s="141" t="s">
        <v>143</v>
      </c>
    </row>
    <row r="30" spans="1:5" ht="12.75">
      <c r="A30" s="98" t="s">
        <v>84</v>
      </c>
      <c r="B30" s="98">
        <v>-4.61</v>
      </c>
      <c r="C30" s="98">
        <v>-5.9</v>
      </c>
      <c r="D30" s="98">
        <v>-6.3</v>
      </c>
      <c r="E30" s="141" t="s">
        <v>144</v>
      </c>
    </row>
    <row r="31" spans="1:5" ht="12.75">
      <c r="A31" s="103" t="s">
        <v>61</v>
      </c>
      <c r="B31" s="103">
        <f>SUM(B26:B30)</f>
        <v>418.2199999999999</v>
      </c>
      <c r="C31" s="103">
        <f>SUM(C26:C30)</f>
        <v>323.6</v>
      </c>
      <c r="D31" s="103">
        <f>SUM(D26:D30)</f>
        <v>475.09999999999997</v>
      </c>
      <c r="E31" s="142">
        <v>522.1</v>
      </c>
    </row>
    <row r="32" spans="1:5" ht="12.75">
      <c r="A32" s="98"/>
      <c r="B32" s="98"/>
      <c r="C32" s="98"/>
      <c r="D32" s="98"/>
      <c r="E32" s="97"/>
    </row>
    <row r="33" spans="1:5" ht="12.75">
      <c r="A33" s="98" t="s">
        <v>181</v>
      </c>
      <c r="B33" s="98">
        <v>379</v>
      </c>
      <c r="C33" s="98">
        <v>472.7</v>
      </c>
      <c r="D33" s="98">
        <v>371.4</v>
      </c>
      <c r="E33" s="98">
        <v>345.1</v>
      </c>
    </row>
    <row r="34" spans="1:5" ht="12.75">
      <c r="A34" s="98" t="s">
        <v>52</v>
      </c>
      <c r="B34" s="99">
        <v>32.4</v>
      </c>
      <c r="C34" s="98">
        <v>33.5</v>
      </c>
      <c r="D34" s="99">
        <v>37.5</v>
      </c>
      <c r="E34" s="98">
        <v>38.6</v>
      </c>
    </row>
    <row r="35" spans="1:5" ht="12.75">
      <c r="A35" s="98" t="s">
        <v>85</v>
      </c>
      <c r="B35" s="99">
        <v>2.6</v>
      </c>
      <c r="C35" s="98">
        <v>2.6</v>
      </c>
      <c r="D35" s="99">
        <v>2.5</v>
      </c>
      <c r="E35" s="98">
        <v>2.5</v>
      </c>
    </row>
    <row r="36" spans="1:5" ht="12.75">
      <c r="A36" s="98" t="s">
        <v>50</v>
      </c>
      <c r="B36" s="98">
        <v>39.2</v>
      </c>
      <c r="C36" s="98">
        <v>40.4</v>
      </c>
      <c r="D36" s="98">
        <v>41.6</v>
      </c>
      <c r="E36" s="98">
        <v>39.8</v>
      </c>
    </row>
    <row r="37" spans="1:5" ht="12.75">
      <c r="A37" s="98" t="s">
        <v>51</v>
      </c>
      <c r="B37" s="98">
        <v>20.7</v>
      </c>
      <c r="C37" s="98">
        <v>18.7</v>
      </c>
      <c r="D37" s="98">
        <v>6.1</v>
      </c>
      <c r="E37" s="98">
        <v>12.9</v>
      </c>
    </row>
    <row r="38" spans="1:5" ht="12.75">
      <c r="A38" s="95" t="s">
        <v>67</v>
      </c>
      <c r="B38" s="95">
        <f>SUM(B33:B37)</f>
        <v>473.9</v>
      </c>
      <c r="C38" s="95">
        <f>SUM(C33:C37)</f>
        <v>567.9000000000001</v>
      </c>
      <c r="D38" s="95">
        <f>SUM(D33:D37)</f>
        <v>459.1</v>
      </c>
      <c r="E38" s="95">
        <v>439.3</v>
      </c>
    </row>
    <row r="39" spans="1:5" ht="12.75">
      <c r="A39" s="98"/>
      <c r="B39" s="98"/>
      <c r="C39" s="98"/>
      <c r="D39" s="98"/>
      <c r="E39" s="98"/>
    </row>
    <row r="40" spans="1:5" ht="12.75">
      <c r="A40" s="99" t="s">
        <v>52</v>
      </c>
      <c r="B40" s="99">
        <v>4.8</v>
      </c>
      <c r="C40" s="98">
        <v>4.5</v>
      </c>
      <c r="D40" s="99">
        <v>5.8</v>
      </c>
      <c r="E40" s="98">
        <v>6.5</v>
      </c>
    </row>
    <row r="41" spans="1:5" ht="12.75" customHeight="1">
      <c r="A41" s="85" t="s">
        <v>125</v>
      </c>
      <c r="B41" s="85">
        <v>5.8</v>
      </c>
      <c r="C41" s="98">
        <v>5.8</v>
      </c>
      <c r="D41" s="85">
        <v>8.9</v>
      </c>
      <c r="E41" s="98">
        <v>10.1</v>
      </c>
    </row>
    <row r="42" spans="1:5" ht="12.75">
      <c r="A42" s="98" t="s">
        <v>126</v>
      </c>
      <c r="B42" s="99">
        <v>66.8</v>
      </c>
      <c r="C42" s="98">
        <v>69.8</v>
      </c>
      <c r="D42" s="99">
        <v>82.3</v>
      </c>
      <c r="E42" s="98">
        <v>79.2</v>
      </c>
    </row>
    <row r="43" spans="1:5" ht="12.75">
      <c r="A43" s="85" t="s">
        <v>51</v>
      </c>
      <c r="B43" s="85">
        <v>61.2</v>
      </c>
      <c r="C43" s="98">
        <v>65.4</v>
      </c>
      <c r="D43" s="85">
        <v>66</v>
      </c>
      <c r="E43" s="98">
        <v>55.3</v>
      </c>
    </row>
    <row r="44" spans="1:5" ht="12.75">
      <c r="A44" s="103" t="s">
        <v>68</v>
      </c>
      <c r="B44" s="103">
        <f>SUM(B40:B43)</f>
        <v>138.6</v>
      </c>
      <c r="C44" s="103">
        <f>SUM(C40:C43)</f>
        <v>145.5</v>
      </c>
      <c r="D44" s="103">
        <f>SUM(D40:D43)</f>
        <v>163</v>
      </c>
      <c r="E44" s="103">
        <v>151.1</v>
      </c>
    </row>
    <row r="45" spans="1:5" ht="12.75">
      <c r="A45" s="100"/>
      <c r="B45" s="98"/>
      <c r="C45" s="98"/>
      <c r="D45" s="98"/>
      <c r="E45" s="98"/>
    </row>
    <row r="46" spans="1:5" ht="12.75">
      <c r="A46" s="103" t="s">
        <v>49</v>
      </c>
      <c r="B46" s="103">
        <f>+B38+B44</f>
        <v>612.5</v>
      </c>
      <c r="C46" s="103">
        <f>C38+C44</f>
        <v>713.4000000000001</v>
      </c>
      <c r="D46" s="103">
        <f>+D38+D44</f>
        <v>622.1</v>
      </c>
      <c r="E46" s="103">
        <v>590.4</v>
      </c>
    </row>
    <row r="47" spans="1:5" ht="12.75">
      <c r="A47" s="98"/>
      <c r="B47" s="98"/>
      <c r="C47" s="98"/>
      <c r="D47" s="98"/>
      <c r="E47" s="98"/>
    </row>
    <row r="48" spans="1:5" ht="12.75">
      <c r="A48" s="95" t="s">
        <v>69</v>
      </c>
      <c r="B48" s="95">
        <f>+B46+B31</f>
        <v>1030.7199999999998</v>
      </c>
      <c r="C48" s="95">
        <f>+C46+C31</f>
        <v>1037</v>
      </c>
      <c r="D48" s="95">
        <f>+D46+D31</f>
        <v>1097.2</v>
      </c>
      <c r="E48" s="95">
        <v>1112.5</v>
      </c>
    </row>
  </sheetData>
  <sheetProtection/>
  <mergeCells count="2">
    <mergeCell ref="B5:C5"/>
    <mergeCell ref="D5:E5"/>
  </mergeCells>
  <printOptions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AI1" sqref="AI1"/>
      <selection pane="bottomLeft" activeCell="B8" sqref="B8"/>
      <selection pane="bottomRight" activeCell="B11" sqref="B11"/>
    </sheetView>
  </sheetViews>
  <sheetFormatPr defaultColWidth="12" defaultRowHeight="11.25"/>
  <cols>
    <col min="1" max="1" width="41.83203125" style="43" hidden="1" customWidth="1"/>
    <col min="2" max="2" width="91.16015625" style="43" customWidth="1"/>
    <col min="3" max="3" width="11.66015625" style="55" bestFit="1" customWidth="1"/>
    <col min="4" max="5" width="11.66015625" style="55" customWidth="1"/>
    <col min="6" max="6" width="12.16015625" style="55" customWidth="1"/>
    <col min="7" max="16384" width="12" style="43" customWidth="1"/>
  </cols>
  <sheetData>
    <row r="1" spans="1:2" ht="15.75">
      <c r="A1" s="47"/>
      <c r="B1" s="47"/>
    </row>
    <row r="2" spans="1:2" ht="72" customHeight="1">
      <c r="A2" s="47"/>
      <c r="B2" s="47"/>
    </row>
    <row r="3" spans="1:2" ht="35.25" customHeight="1">
      <c r="A3" s="171" t="s">
        <v>137</v>
      </c>
      <c r="B3" s="171"/>
    </row>
    <row r="4" spans="1:2" ht="15.75" customHeight="1">
      <c r="A4" s="47"/>
      <c r="B4" s="47"/>
    </row>
    <row r="5" spans="2:8" ht="12.75">
      <c r="B5" s="94"/>
      <c r="C5" s="167">
        <v>2016</v>
      </c>
      <c r="D5" s="168"/>
      <c r="E5" s="169"/>
      <c r="F5" s="170">
        <v>2017</v>
      </c>
      <c r="G5" s="170"/>
      <c r="H5" s="170"/>
    </row>
    <row r="6" spans="2:8" ht="12.75">
      <c r="B6" s="94"/>
      <c r="C6" s="104" t="s">
        <v>74</v>
      </c>
      <c r="D6" s="104" t="s">
        <v>73</v>
      </c>
      <c r="E6" s="104" t="s">
        <v>134</v>
      </c>
      <c r="F6" s="120" t="s">
        <v>74</v>
      </c>
      <c r="G6" s="104" t="s">
        <v>73</v>
      </c>
      <c r="H6" s="104" t="s">
        <v>134</v>
      </c>
    </row>
    <row r="7" spans="2:8" ht="12.75">
      <c r="B7" s="106"/>
      <c r="C7" s="106"/>
      <c r="D7" s="129"/>
      <c r="E7" s="132"/>
      <c r="F7" s="106"/>
      <c r="G7" s="129"/>
      <c r="H7" s="132"/>
    </row>
    <row r="8" spans="1:8" ht="12.75">
      <c r="A8" s="1" t="s">
        <v>5</v>
      </c>
      <c r="B8" s="99" t="s">
        <v>182</v>
      </c>
      <c r="C8" s="98">
        <v>-11.5</v>
      </c>
      <c r="D8" s="98">
        <f>1-0.1</f>
        <v>0.9</v>
      </c>
      <c r="E8" s="122">
        <v>-10.7</v>
      </c>
      <c r="F8" s="98">
        <v>17</v>
      </c>
      <c r="G8" s="97">
        <v>35.2</v>
      </c>
      <c r="H8" s="145">
        <v>52.3</v>
      </c>
    </row>
    <row r="9" spans="1:8" ht="12.75">
      <c r="A9" s="1" t="s">
        <v>53</v>
      </c>
      <c r="B9" s="98" t="s">
        <v>127</v>
      </c>
      <c r="C9" s="98">
        <v>29.2</v>
      </c>
      <c r="D9" s="98">
        <v>29.1</v>
      </c>
      <c r="E9" s="122">
        <v>58.4</v>
      </c>
      <c r="F9" s="98">
        <v>29.6</v>
      </c>
      <c r="G9" s="97">
        <v>29.3</v>
      </c>
      <c r="H9" s="145">
        <v>58.9</v>
      </c>
    </row>
    <row r="10" spans="1:8" ht="12.75">
      <c r="A10" s="1" t="s">
        <v>26</v>
      </c>
      <c r="B10" s="98" t="s">
        <v>95</v>
      </c>
      <c r="C10" s="98">
        <v>-3.3</v>
      </c>
      <c r="D10" s="98">
        <v>0.8</v>
      </c>
      <c r="E10" s="122">
        <v>-2.5</v>
      </c>
      <c r="F10" s="98">
        <v>1.9</v>
      </c>
      <c r="G10" s="141" t="s">
        <v>145</v>
      </c>
      <c r="H10" s="144" t="s">
        <v>146</v>
      </c>
    </row>
    <row r="11" spans="1:8" ht="12.75">
      <c r="A11" s="1"/>
      <c r="B11" s="98" t="s">
        <v>96</v>
      </c>
      <c r="C11" s="98">
        <v>0.2</v>
      </c>
      <c r="D11" s="98">
        <v>0.2</v>
      </c>
      <c r="E11" s="122">
        <v>0.4</v>
      </c>
      <c r="F11" s="98">
        <v>0.6</v>
      </c>
      <c r="G11" s="97">
        <v>0.3</v>
      </c>
      <c r="H11" s="145">
        <v>0.8</v>
      </c>
    </row>
    <row r="12" spans="1:8" ht="12" customHeight="1">
      <c r="A12" s="1" t="s">
        <v>27</v>
      </c>
      <c r="B12" s="116" t="s">
        <v>132</v>
      </c>
      <c r="C12" s="98">
        <v>1.5</v>
      </c>
      <c r="D12" s="98">
        <v>0</v>
      </c>
      <c r="E12" s="122">
        <v>1.6</v>
      </c>
      <c r="F12" s="98">
        <v>0</v>
      </c>
      <c r="G12" s="141" t="s">
        <v>147</v>
      </c>
      <c r="H12" s="144" t="s">
        <v>147</v>
      </c>
    </row>
    <row r="13" spans="1:8" ht="12.75">
      <c r="A13" s="1"/>
      <c r="B13" s="98" t="s">
        <v>100</v>
      </c>
      <c r="C13" s="98">
        <v>-1.6</v>
      </c>
      <c r="D13" s="98">
        <v>-0.1</v>
      </c>
      <c r="E13" s="122">
        <v>-1.7</v>
      </c>
      <c r="F13" s="97" t="s">
        <v>102</v>
      </c>
      <c r="G13" s="97">
        <v>0</v>
      </c>
      <c r="H13" s="145">
        <v>0</v>
      </c>
    </row>
    <row r="14" spans="1:8" ht="12.75">
      <c r="A14" s="1"/>
      <c r="B14" s="98" t="s">
        <v>101</v>
      </c>
      <c r="C14" s="98">
        <v>0.3</v>
      </c>
      <c r="D14" s="98">
        <v>0.4</v>
      </c>
      <c r="E14" s="122">
        <v>0.7</v>
      </c>
      <c r="F14" s="98">
        <v>0.3</v>
      </c>
      <c r="G14" s="97">
        <v>0.5</v>
      </c>
      <c r="H14" s="145">
        <v>0.8</v>
      </c>
    </row>
    <row r="15" spans="1:8" ht="12.75">
      <c r="A15" s="1"/>
      <c r="B15" s="98" t="s">
        <v>133</v>
      </c>
      <c r="C15" s="98">
        <v>2.1</v>
      </c>
      <c r="D15" s="98">
        <v>2.7</v>
      </c>
      <c r="E15" s="131">
        <v>4.8</v>
      </c>
      <c r="F15" s="98">
        <v>4</v>
      </c>
      <c r="G15" s="97">
        <v>6</v>
      </c>
      <c r="H15" s="131">
        <v>10</v>
      </c>
    </row>
    <row r="16" spans="1:8" ht="12.75">
      <c r="A16" s="1"/>
      <c r="B16" s="98" t="s">
        <v>99</v>
      </c>
      <c r="C16" s="98">
        <v>-1.6</v>
      </c>
      <c r="D16" s="98">
        <v>-2.1</v>
      </c>
      <c r="E16" s="122">
        <v>-3.7</v>
      </c>
      <c r="F16" s="98">
        <v>-1.6</v>
      </c>
      <c r="G16" s="141" t="s">
        <v>148</v>
      </c>
      <c r="H16" s="144" t="s">
        <v>149</v>
      </c>
    </row>
    <row r="17" spans="1:8" ht="12.75">
      <c r="A17" s="1" t="s">
        <v>28</v>
      </c>
      <c r="B17" s="98" t="s">
        <v>55</v>
      </c>
      <c r="C17" s="98">
        <v>-3.8</v>
      </c>
      <c r="D17" s="98">
        <v>2.9</v>
      </c>
      <c r="E17" s="122">
        <v>-0.8999999999999999</v>
      </c>
      <c r="F17" s="98">
        <v>-2.2</v>
      </c>
      <c r="G17" s="97">
        <v>0.6</v>
      </c>
      <c r="H17" s="144" t="s">
        <v>150</v>
      </c>
    </row>
    <row r="18" spans="1:8" ht="12.75">
      <c r="A18" s="1" t="s">
        <v>29</v>
      </c>
      <c r="B18" s="98" t="s">
        <v>56</v>
      </c>
      <c r="C18" s="98">
        <v>2.4</v>
      </c>
      <c r="D18" s="98">
        <v>-3.6</v>
      </c>
      <c r="E18" s="122">
        <v>-1.2</v>
      </c>
      <c r="F18" s="98">
        <v>-8</v>
      </c>
      <c r="G18" s="141" t="s">
        <v>151</v>
      </c>
      <c r="H18" s="144" t="s">
        <v>152</v>
      </c>
    </row>
    <row r="19" spans="1:8" ht="12.75">
      <c r="A19" s="1" t="s">
        <v>25</v>
      </c>
      <c r="B19" s="98" t="s">
        <v>71</v>
      </c>
      <c r="C19" s="98">
        <v>-5.1</v>
      </c>
      <c r="D19" s="98">
        <v>-2.1</v>
      </c>
      <c r="E19" s="122">
        <v>-7.2</v>
      </c>
      <c r="F19" s="98">
        <v>-6.9</v>
      </c>
      <c r="G19" s="97">
        <v>0.4</v>
      </c>
      <c r="H19" s="144" t="s">
        <v>149</v>
      </c>
    </row>
    <row r="20" spans="1:8" ht="12.75">
      <c r="A20" s="1" t="s">
        <v>30</v>
      </c>
      <c r="B20" s="98" t="s">
        <v>54</v>
      </c>
      <c r="C20" s="98">
        <v>0.5</v>
      </c>
      <c r="D20" s="98">
        <v>-0.2</v>
      </c>
      <c r="E20" s="122">
        <v>0.3</v>
      </c>
      <c r="F20" s="98">
        <v>0</v>
      </c>
      <c r="G20" s="141" t="s">
        <v>147</v>
      </c>
      <c r="H20" s="144" t="s">
        <v>147</v>
      </c>
    </row>
    <row r="21" spans="1:8" ht="12.75">
      <c r="A21" s="1"/>
      <c r="B21" s="98" t="s">
        <v>70</v>
      </c>
      <c r="C21" s="98">
        <v>5.6</v>
      </c>
      <c r="D21" s="98">
        <v>5.7</v>
      </c>
      <c r="E21" s="122">
        <v>11.2</v>
      </c>
      <c r="F21" s="98">
        <v>3.4</v>
      </c>
      <c r="G21" s="97">
        <v>10.2</v>
      </c>
      <c r="H21" s="145">
        <v>13.6</v>
      </c>
    </row>
    <row r="22" spans="1:8" ht="12.75">
      <c r="A22" s="1"/>
      <c r="B22" s="98" t="s">
        <v>97</v>
      </c>
      <c r="C22" s="98">
        <v>8</v>
      </c>
      <c r="D22" s="98">
        <v>-5.4</v>
      </c>
      <c r="E22" s="122">
        <v>2.6</v>
      </c>
      <c r="F22" s="98">
        <v>-4.2</v>
      </c>
      <c r="G22" s="97">
        <v>5.6</v>
      </c>
      <c r="H22" s="145">
        <v>1.4</v>
      </c>
    </row>
    <row r="23" spans="1:8" ht="12.75">
      <c r="A23" s="1"/>
      <c r="B23" s="98" t="s">
        <v>98</v>
      </c>
      <c r="C23" s="98">
        <v>3.9</v>
      </c>
      <c r="D23" s="98">
        <v>-10.1</v>
      </c>
      <c r="E23" s="122">
        <v>-6.2</v>
      </c>
      <c r="F23" s="98">
        <v>14.8</v>
      </c>
      <c r="G23" s="97">
        <v>5</v>
      </c>
      <c r="H23" s="145">
        <v>19.9</v>
      </c>
    </row>
    <row r="24" spans="1:8" ht="12.75">
      <c r="A24" s="14" t="s">
        <v>31</v>
      </c>
      <c r="B24" s="95" t="s">
        <v>109</v>
      </c>
      <c r="C24" s="95">
        <f>SUM(C8:C23)</f>
        <v>26.799999999999997</v>
      </c>
      <c r="D24" s="95">
        <f>SUM(D8:D23)</f>
        <v>19.099999999999994</v>
      </c>
      <c r="E24" s="95">
        <f>SUM(E8:E23)</f>
        <v>45.899999999999984</v>
      </c>
      <c r="F24" s="149">
        <f>SUM(F8:F23)</f>
        <v>48.69999999999999</v>
      </c>
      <c r="G24" s="146">
        <v>65.6</v>
      </c>
      <c r="H24" s="146">
        <v>114.4</v>
      </c>
    </row>
    <row r="25" spans="1:8" ht="12.75">
      <c r="A25" s="1"/>
      <c r="B25" s="98"/>
      <c r="C25" s="98"/>
      <c r="D25" s="129"/>
      <c r="E25" s="132"/>
      <c r="F25" s="98"/>
      <c r="G25" s="147"/>
      <c r="H25" s="148"/>
    </row>
    <row r="26" spans="1:8" ht="12.75">
      <c r="A26" s="1" t="s">
        <v>37</v>
      </c>
      <c r="B26" s="109" t="s">
        <v>128</v>
      </c>
      <c r="C26" s="98">
        <v>-33.5</v>
      </c>
      <c r="D26" s="98">
        <v>-19</v>
      </c>
      <c r="E26" s="122">
        <v>-52.5</v>
      </c>
      <c r="F26" s="98">
        <v>-17.4</v>
      </c>
      <c r="G26" s="141" t="s">
        <v>153</v>
      </c>
      <c r="H26" s="144" t="s">
        <v>154</v>
      </c>
    </row>
    <row r="27" spans="1:8" ht="14.25" customHeight="1">
      <c r="A27" s="14"/>
      <c r="B27" s="95" t="s">
        <v>129</v>
      </c>
      <c r="C27" s="95">
        <f>SUM(C26:C26)</f>
        <v>-33.5</v>
      </c>
      <c r="D27" s="95">
        <f>SUM(D26:D26)</f>
        <v>-19</v>
      </c>
      <c r="E27" s="95">
        <f>SUM(E26:E26)</f>
        <v>-52.5</v>
      </c>
      <c r="F27" s="149">
        <f>SUM(F26:F26)</f>
        <v>-17.4</v>
      </c>
      <c r="G27" s="146">
        <v>-23.8</v>
      </c>
      <c r="H27" s="146">
        <v>-41.2</v>
      </c>
    </row>
    <row r="28" spans="1:8" ht="12.75">
      <c r="A28" s="1"/>
      <c r="B28" s="99" t="s">
        <v>130</v>
      </c>
      <c r="C28" s="143" t="s">
        <v>179</v>
      </c>
      <c r="D28" s="98">
        <v>-32.6</v>
      </c>
      <c r="E28" s="122">
        <v>-32.6</v>
      </c>
      <c r="F28" s="98">
        <v>-31.8</v>
      </c>
      <c r="G28" s="141" t="s">
        <v>155</v>
      </c>
      <c r="H28" s="144" t="s">
        <v>156</v>
      </c>
    </row>
    <row r="29" spans="1:8" ht="12.75">
      <c r="A29" s="1"/>
      <c r="B29" s="99" t="s">
        <v>131</v>
      </c>
      <c r="C29" s="107">
        <v>40</v>
      </c>
      <c r="D29" s="98">
        <v>0</v>
      </c>
      <c r="E29" s="122">
        <v>20</v>
      </c>
      <c r="F29" s="107">
        <v>23.2</v>
      </c>
      <c r="G29" s="97">
        <v>26.1</v>
      </c>
      <c r="H29" s="145">
        <v>49.3</v>
      </c>
    </row>
    <row r="30" spans="1:8" ht="12.75">
      <c r="A30" s="14" t="s">
        <v>32</v>
      </c>
      <c r="B30" s="95" t="s">
        <v>72</v>
      </c>
      <c r="C30" s="95">
        <v>-13.5</v>
      </c>
      <c r="D30" s="95">
        <f>SUM(D27:D29)</f>
        <v>-51.6</v>
      </c>
      <c r="E30" s="95">
        <f>SUM(E27:E29)</f>
        <v>-65.1</v>
      </c>
      <c r="F30" s="149">
        <f>SUM(F27:F29)</f>
        <v>-26.000000000000004</v>
      </c>
      <c r="G30" s="149" t="s">
        <v>157</v>
      </c>
      <c r="H30" s="149" t="s">
        <v>158</v>
      </c>
    </row>
    <row r="31" spans="1:8" ht="12.75">
      <c r="A31" s="2"/>
      <c r="B31" s="100"/>
      <c r="C31" s="108"/>
      <c r="D31" s="129"/>
      <c r="E31" s="132"/>
      <c r="F31" s="108"/>
      <c r="G31" s="147"/>
      <c r="H31" s="148"/>
    </row>
    <row r="32" spans="1:8" ht="12.75">
      <c r="A32" s="14" t="s">
        <v>33</v>
      </c>
      <c r="B32" s="95" t="s">
        <v>57</v>
      </c>
      <c r="C32" s="95">
        <v>0</v>
      </c>
      <c r="D32" s="95">
        <v>0</v>
      </c>
      <c r="E32" s="95">
        <v>0</v>
      </c>
      <c r="F32" s="149">
        <v>0</v>
      </c>
      <c r="G32" s="146">
        <v>0</v>
      </c>
      <c r="H32" s="146">
        <v>0</v>
      </c>
    </row>
    <row r="33" spans="1:8" ht="12.75">
      <c r="A33" s="1"/>
      <c r="B33" s="98"/>
      <c r="C33" s="108"/>
      <c r="D33" s="129"/>
      <c r="E33" s="132"/>
      <c r="F33" s="108"/>
      <c r="G33" s="147"/>
      <c r="H33" s="148"/>
    </row>
    <row r="34" spans="1:8" ht="12.75">
      <c r="A34" s="1"/>
      <c r="B34" s="110" t="s">
        <v>111</v>
      </c>
      <c r="C34" s="107">
        <v>0.6</v>
      </c>
      <c r="D34" s="107">
        <v>2.1</v>
      </c>
      <c r="E34" s="122">
        <v>2.7</v>
      </c>
      <c r="F34" s="98">
        <v>2.3</v>
      </c>
      <c r="G34" s="143" t="s">
        <v>159</v>
      </c>
      <c r="H34" s="144" t="s">
        <v>160</v>
      </c>
    </row>
    <row r="35" spans="1:8" ht="12.75">
      <c r="A35" s="14" t="s">
        <v>34</v>
      </c>
      <c r="B35" s="95" t="s">
        <v>112</v>
      </c>
      <c r="C35" s="95">
        <f>+C24+C30+C32+C34</f>
        <v>13.899999999999997</v>
      </c>
      <c r="D35" s="95">
        <f>+D24+D30+D32+D34</f>
        <v>-30.400000000000006</v>
      </c>
      <c r="E35" s="95">
        <f>+E24+E30+E32+E34</f>
        <v>-16.50000000000001</v>
      </c>
      <c r="F35" s="149">
        <f>+F24+F30+F32+F34</f>
        <v>24.999999999999986</v>
      </c>
      <c r="G35" s="149" t="s">
        <v>161</v>
      </c>
      <c r="H35" s="146">
        <v>24.5</v>
      </c>
    </row>
    <row r="36" spans="1:8" ht="12.75">
      <c r="A36" s="1" t="s">
        <v>35</v>
      </c>
      <c r="B36" s="98" t="s">
        <v>113</v>
      </c>
      <c r="C36" s="98">
        <v>154.5</v>
      </c>
      <c r="D36" s="98">
        <v>168.4</v>
      </c>
      <c r="E36" s="130">
        <v>154.5</v>
      </c>
      <c r="F36" s="98">
        <v>136.4</v>
      </c>
      <c r="G36" s="97">
        <v>161.4</v>
      </c>
      <c r="H36" s="130">
        <v>136.4</v>
      </c>
    </row>
    <row r="37" spans="1:8" ht="12.75">
      <c r="A37" s="1" t="s">
        <v>36</v>
      </c>
      <c r="B37" s="98" t="s">
        <v>114</v>
      </c>
      <c r="C37" s="98">
        <f>C36+C35</f>
        <v>168.4</v>
      </c>
      <c r="D37" s="98">
        <f>D36+D35</f>
        <v>138</v>
      </c>
      <c r="E37" s="130">
        <f>E36+E35</f>
        <v>138</v>
      </c>
      <c r="F37" s="98">
        <f>F36+F35</f>
        <v>161.39999999999998</v>
      </c>
      <c r="G37" s="97">
        <v>160.9</v>
      </c>
      <c r="H37" s="130">
        <v>160.9</v>
      </c>
    </row>
    <row r="38" ht="12.75">
      <c r="B38" s="53"/>
    </row>
    <row r="39" spans="2:6" ht="11.25">
      <c r="B39"/>
      <c r="C39" s="43"/>
      <c r="D39" s="43"/>
      <c r="E39" s="43"/>
      <c r="F39" s="43"/>
    </row>
  </sheetData>
  <sheetProtection/>
  <mergeCells count="3">
    <mergeCell ref="A3:B3"/>
    <mergeCell ref="C5:E5"/>
    <mergeCell ref="F5:H5"/>
  </mergeCells>
  <printOptions/>
  <pageMargins left="0.25" right="0.25" top="0.75" bottom="0.75" header="0.3" footer="0.3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zoomScalePageLayoutView="0" workbookViewId="0" topLeftCell="A1">
      <selection activeCell="AJ26" sqref="AJ26"/>
    </sheetView>
  </sheetViews>
  <sheetFormatPr defaultColWidth="12" defaultRowHeight="11.25"/>
  <cols>
    <col min="1" max="17" width="12" style="0" customWidth="1"/>
    <col min="18" max="18" width="5.66015625" style="0" customWidth="1"/>
  </cols>
  <sheetData>
    <row r="1" spans="1:36" ht="12.75">
      <c r="A1" s="58" t="s">
        <v>77</v>
      </c>
      <c r="B1" s="59"/>
      <c r="C1" s="59"/>
      <c r="D1" s="59"/>
      <c r="E1" s="59"/>
      <c r="F1" s="59"/>
      <c r="G1" s="59"/>
      <c r="H1" s="59"/>
      <c r="I1" s="59"/>
      <c r="J1" s="59"/>
      <c r="K1" s="59"/>
      <c r="M1" s="56" t="s">
        <v>78</v>
      </c>
      <c r="N1" s="56"/>
      <c r="O1" s="56"/>
      <c r="P1" s="56"/>
      <c r="Q1" s="56"/>
      <c r="R1" s="56"/>
      <c r="S1" s="56"/>
      <c r="T1" s="56"/>
      <c r="U1" s="56"/>
      <c r="V1" s="56"/>
      <c r="W1" s="56"/>
      <c r="Z1" s="57" t="s">
        <v>79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3" spans="1:32" ht="12">
      <c r="A3" s="61" t="s">
        <v>38</v>
      </c>
      <c r="M3" s="61" t="s">
        <v>38</v>
      </c>
      <c r="S3" s="61" t="s">
        <v>11</v>
      </c>
      <c r="Z3" s="61" t="s">
        <v>38</v>
      </c>
      <c r="AF3" s="61" t="s">
        <v>11</v>
      </c>
    </row>
    <row r="4" spans="2:36" ht="12">
      <c r="B4" t="s">
        <v>74</v>
      </c>
      <c r="C4" t="s">
        <v>73</v>
      </c>
      <c r="D4" t="s">
        <v>75</v>
      </c>
      <c r="E4" t="s">
        <v>76</v>
      </c>
      <c r="G4" s="61" t="s">
        <v>11</v>
      </c>
      <c r="N4" t="s">
        <v>74</v>
      </c>
      <c r="O4" t="s">
        <v>73</v>
      </c>
      <c r="P4" t="s">
        <v>75</v>
      </c>
      <c r="Q4" t="s">
        <v>76</v>
      </c>
      <c r="T4" t="s">
        <v>74</v>
      </c>
      <c r="U4" t="s">
        <v>73</v>
      </c>
      <c r="V4" t="s">
        <v>75</v>
      </c>
      <c r="W4" t="s">
        <v>76</v>
      </c>
      <c r="AA4" t="s">
        <v>74</v>
      </c>
      <c r="AB4" t="s">
        <v>73</v>
      </c>
      <c r="AC4" t="s">
        <v>75</v>
      </c>
      <c r="AD4" t="s">
        <v>76</v>
      </c>
      <c r="AG4" t="s">
        <v>74</v>
      </c>
      <c r="AH4" t="s">
        <v>73</v>
      </c>
      <c r="AI4" t="s">
        <v>75</v>
      </c>
      <c r="AJ4" t="s">
        <v>76</v>
      </c>
    </row>
    <row r="5" spans="1:36" ht="11.25">
      <c r="A5">
        <v>2006</v>
      </c>
      <c r="B5" s="63" t="e">
        <f>+#REF!+#REF!+#REF!</f>
        <v>#REF!</v>
      </c>
      <c r="C5" s="63" t="e">
        <f>+#REF!+#REF!+#REF!</f>
        <v>#REF!</v>
      </c>
      <c r="D5" s="63" t="e">
        <f>+#REF!+#REF!+#REF!</f>
        <v>#REF!</v>
      </c>
      <c r="E5" s="63" t="e">
        <f>+#REF!+#REF!+#REF!</f>
        <v>#REF!</v>
      </c>
      <c r="H5" t="s">
        <v>74</v>
      </c>
      <c r="I5" t="s">
        <v>73</v>
      </c>
      <c r="J5" t="s">
        <v>75</v>
      </c>
      <c r="K5" t="s">
        <v>76</v>
      </c>
      <c r="M5">
        <v>2006</v>
      </c>
      <c r="N5" s="63" t="e">
        <f>+#REF!</f>
        <v>#REF!</v>
      </c>
      <c r="O5" s="63" t="e">
        <f>+#REF!</f>
        <v>#REF!</v>
      </c>
      <c r="P5" s="63" t="e">
        <f>+#REF!</f>
        <v>#REF!</v>
      </c>
      <c r="Q5" s="63" t="e">
        <f>+#REF!</f>
        <v>#REF!</v>
      </c>
      <c r="S5">
        <v>2006</v>
      </c>
      <c r="T5" s="63" t="e">
        <f>+#REF!</f>
        <v>#REF!</v>
      </c>
      <c r="U5" s="63" t="e">
        <f>+#REF!</f>
        <v>#REF!</v>
      </c>
      <c r="V5" s="63" t="e">
        <f>+#REF!</f>
        <v>#REF!</v>
      </c>
      <c r="W5" s="63" t="e">
        <f>+#REF!</f>
        <v>#REF!</v>
      </c>
      <c r="Z5">
        <v>2006</v>
      </c>
      <c r="AA5" s="63" t="e">
        <f>+#REF!</f>
        <v>#REF!</v>
      </c>
      <c r="AB5" s="63" t="e">
        <f>+#REF!</f>
        <v>#REF!</v>
      </c>
      <c r="AC5" s="63" t="e">
        <f>+#REF!</f>
        <v>#REF!</v>
      </c>
      <c r="AD5" s="63" t="e">
        <f>+#REF!</f>
        <v>#REF!</v>
      </c>
      <c r="AF5">
        <v>2006</v>
      </c>
      <c r="AG5" s="63" t="e">
        <f>+#REF!</f>
        <v>#REF!</v>
      </c>
      <c r="AH5" s="63" t="e">
        <f>+#REF!</f>
        <v>#REF!</v>
      </c>
      <c r="AI5" s="63" t="e">
        <f>+#REF!</f>
        <v>#REF!</v>
      </c>
      <c r="AJ5" s="63" t="e">
        <f>+#REF!</f>
        <v>#REF!</v>
      </c>
    </row>
    <row r="6" spans="1:36" ht="11.25">
      <c r="A6">
        <v>2007</v>
      </c>
      <c r="B6" s="63" t="e">
        <f>+#REF!+#REF!+#REF!</f>
        <v>#REF!</v>
      </c>
      <c r="C6" s="63" t="e">
        <f>+#REF!+#REF!+#REF!</f>
        <v>#REF!</v>
      </c>
      <c r="D6" s="63" t="e">
        <f>+#REF!+#REF!+#REF!</f>
        <v>#REF!</v>
      </c>
      <c r="E6" s="63"/>
      <c r="G6">
        <v>2006</v>
      </c>
      <c r="H6" s="63" t="e">
        <f>+#REF!+#REF!+#REF!</f>
        <v>#REF!</v>
      </c>
      <c r="I6" s="63" t="e">
        <f>+#REF!+#REF!+#REF!</f>
        <v>#REF!</v>
      </c>
      <c r="J6" s="63" t="e">
        <f>+#REF!+#REF!+#REF!</f>
        <v>#REF!</v>
      </c>
      <c r="K6" s="63" t="e">
        <f>+#REF!+#REF!+#REF!</f>
        <v>#REF!</v>
      </c>
      <c r="M6">
        <v>2007</v>
      </c>
      <c r="N6" s="63" t="e">
        <f>+#REF!</f>
        <v>#REF!</v>
      </c>
      <c r="O6" s="63" t="e">
        <f>+#REF!</f>
        <v>#REF!</v>
      </c>
      <c r="P6" s="63" t="e">
        <f>+#REF!</f>
        <v>#REF!</v>
      </c>
      <c r="Q6" s="63"/>
      <c r="S6">
        <v>2007</v>
      </c>
      <c r="T6" s="63" t="e">
        <f>+#REF!</f>
        <v>#REF!</v>
      </c>
      <c r="U6" s="63" t="e">
        <f>+#REF!</f>
        <v>#REF!</v>
      </c>
      <c r="V6" s="63" t="e">
        <f>+#REF!</f>
        <v>#REF!</v>
      </c>
      <c r="W6" s="63"/>
      <c r="Z6">
        <v>2007</v>
      </c>
      <c r="AA6" s="63" t="e">
        <f>+#REF!</f>
        <v>#REF!</v>
      </c>
      <c r="AB6" s="63" t="e">
        <f>+#REF!</f>
        <v>#REF!</v>
      </c>
      <c r="AC6" s="63" t="e">
        <f>+#REF!</f>
        <v>#REF!</v>
      </c>
      <c r="AD6" s="63"/>
      <c r="AF6">
        <v>2007</v>
      </c>
      <c r="AG6" s="63" t="e">
        <f>+#REF!</f>
        <v>#REF!</v>
      </c>
      <c r="AH6" s="63" t="e">
        <f>+#REF!</f>
        <v>#REF!</v>
      </c>
      <c r="AI6" s="63" t="e">
        <f>+#REF!</f>
        <v>#REF!</v>
      </c>
      <c r="AJ6" s="63"/>
    </row>
    <row r="7" spans="1:35" ht="11.25">
      <c r="A7" s="62" t="s">
        <v>81</v>
      </c>
      <c r="B7" s="60" t="e">
        <f>(+B6/B5)-1</f>
        <v>#REF!</v>
      </c>
      <c r="C7" s="60" t="e">
        <f>(+C6/C5)-1</f>
        <v>#REF!</v>
      </c>
      <c r="D7" s="60" t="e">
        <f>(+D6/D5)-1</f>
        <v>#REF!</v>
      </c>
      <c r="E7" s="60"/>
      <c r="G7">
        <v>2007</v>
      </c>
      <c r="H7" s="63" t="e">
        <f>+#REF!+#REF!+#REF!</f>
        <v>#REF!</v>
      </c>
      <c r="I7" s="63" t="e">
        <f>+#REF!+#REF!+#REF!</f>
        <v>#REF!</v>
      </c>
      <c r="J7" s="63" t="e">
        <f>+#REF!+#REF!+#REF!</f>
        <v>#REF!</v>
      </c>
      <c r="K7" s="63"/>
      <c r="M7" s="62" t="s">
        <v>81</v>
      </c>
      <c r="N7" s="60" t="e">
        <f>(+N6/N5)-1</f>
        <v>#REF!</v>
      </c>
      <c r="O7" s="60" t="e">
        <f>(+O6/O5)-1</f>
        <v>#REF!</v>
      </c>
      <c r="P7" s="60" t="e">
        <f>(+P6/P5)-1</f>
        <v>#REF!</v>
      </c>
      <c r="S7" s="62" t="s">
        <v>81</v>
      </c>
      <c r="T7" s="60" t="e">
        <f>(+T6/T5)-1</f>
        <v>#REF!</v>
      </c>
      <c r="U7" s="60" t="e">
        <f>(+U6/U5)-1</f>
        <v>#REF!</v>
      </c>
      <c r="V7" s="60" t="e">
        <f>(+V6/V5)-1</f>
        <v>#REF!</v>
      </c>
      <c r="Z7" s="62" t="s">
        <v>81</v>
      </c>
      <c r="AA7" s="60" t="e">
        <f>(+AA6/AA5)-1</f>
        <v>#REF!</v>
      </c>
      <c r="AB7" s="60" t="e">
        <f>(+AB6/AB5)-1</f>
        <v>#REF!</v>
      </c>
      <c r="AC7" s="60" t="e">
        <f>(+AC6/AC5)-1</f>
        <v>#REF!</v>
      </c>
      <c r="AF7" s="62" t="s">
        <v>81</v>
      </c>
      <c r="AG7" s="60" t="e">
        <f>(+AG6/AG5)-1</f>
        <v>#REF!</v>
      </c>
      <c r="AH7" s="60" t="e">
        <f>(+AH6/AH5)-1</f>
        <v>#REF!</v>
      </c>
      <c r="AI7" s="60" t="e">
        <f>(+AI6/AI5)-1</f>
        <v>#REF!</v>
      </c>
    </row>
    <row r="8" spans="7:10" ht="11.25">
      <c r="G8" s="62" t="s">
        <v>81</v>
      </c>
      <c r="H8" s="60" t="e">
        <f>(+H7/H6)-1</f>
        <v>#REF!</v>
      </c>
      <c r="I8" s="60" t="e">
        <f>(+I7/I6)-1</f>
        <v>#REF!</v>
      </c>
      <c r="J8" s="60" t="e">
        <f>(+J7/J6)-1</f>
        <v>#REF!</v>
      </c>
    </row>
    <row r="9" spans="19:32" ht="12">
      <c r="S9" s="61" t="s">
        <v>80</v>
      </c>
      <c r="AF9" s="61" t="s">
        <v>80</v>
      </c>
    </row>
    <row r="10" spans="7:36" ht="12">
      <c r="G10" s="61" t="s">
        <v>80</v>
      </c>
      <c r="T10" t="s">
        <v>74</v>
      </c>
      <c r="U10" t="s">
        <v>73</v>
      </c>
      <c r="V10" t="s">
        <v>75</v>
      </c>
      <c r="W10" t="s">
        <v>76</v>
      </c>
      <c r="AG10" t="s">
        <v>74</v>
      </c>
      <c r="AH10" t="s">
        <v>73</v>
      </c>
      <c r="AI10" t="s">
        <v>75</v>
      </c>
      <c r="AJ10" t="s">
        <v>76</v>
      </c>
    </row>
    <row r="11" spans="8:36" ht="11.25">
      <c r="H11" t="s">
        <v>74</v>
      </c>
      <c r="I11" t="s">
        <v>73</v>
      </c>
      <c r="J11" t="s">
        <v>75</v>
      </c>
      <c r="K11" t="s">
        <v>76</v>
      </c>
      <c r="S11">
        <v>2006</v>
      </c>
      <c r="T11" s="60" t="e">
        <f>+T5/N5</f>
        <v>#REF!</v>
      </c>
      <c r="U11" s="60" t="e">
        <f>+U5/O5</f>
        <v>#REF!</v>
      </c>
      <c r="V11" s="60" t="e">
        <f>+V5/P5</f>
        <v>#REF!</v>
      </c>
      <c r="W11" s="60" t="e">
        <f>+W5/Q5</f>
        <v>#REF!</v>
      </c>
      <c r="AF11">
        <v>2006</v>
      </c>
      <c r="AG11" s="60" t="e">
        <f>+AG5/AA5</f>
        <v>#REF!</v>
      </c>
      <c r="AH11" s="60" t="e">
        <f>+AH5/AB5</f>
        <v>#REF!</v>
      </c>
      <c r="AI11" s="60" t="e">
        <f>+AI5/AC5</f>
        <v>#REF!</v>
      </c>
      <c r="AJ11" s="60" t="e">
        <f>+AJ5/AD5</f>
        <v>#REF!</v>
      </c>
    </row>
    <row r="12" spans="7:36" ht="11.25">
      <c r="G12">
        <v>2006</v>
      </c>
      <c r="H12" s="60" t="e">
        <f>+H6/B5</f>
        <v>#REF!</v>
      </c>
      <c r="I12" s="60" t="e">
        <f>+I6/C5</f>
        <v>#REF!</v>
      </c>
      <c r="J12" s="60" t="e">
        <f>+J6/D5</f>
        <v>#REF!</v>
      </c>
      <c r="K12" s="60" t="e">
        <f>+K6/E5</f>
        <v>#REF!</v>
      </c>
      <c r="S12">
        <v>2007</v>
      </c>
      <c r="T12" s="60" t="e">
        <f>+T6/N6</f>
        <v>#REF!</v>
      </c>
      <c r="U12" s="60" t="e">
        <f>+U6/O6</f>
        <v>#REF!</v>
      </c>
      <c r="V12" s="60" t="e">
        <f>+V6/P6</f>
        <v>#REF!</v>
      </c>
      <c r="W12" s="60"/>
      <c r="AF12">
        <v>2007</v>
      </c>
      <c r="AG12" s="60" t="e">
        <f>+AG6/AA6</f>
        <v>#REF!</v>
      </c>
      <c r="AH12" s="60" t="e">
        <f>+AH6/AB6</f>
        <v>#REF!</v>
      </c>
      <c r="AI12" s="60" t="e">
        <f>+AI6/AC6</f>
        <v>#REF!</v>
      </c>
      <c r="AJ12" s="60"/>
    </row>
    <row r="13" spans="7:11" ht="11.25">
      <c r="G13">
        <v>2007</v>
      </c>
      <c r="H13" s="60" t="e">
        <f>+H7/B6</f>
        <v>#REF!</v>
      </c>
      <c r="I13" s="60" t="e">
        <f>+I7/C6</f>
        <v>#REF!</v>
      </c>
      <c r="J13" s="60" t="e">
        <f>+J7/D6</f>
        <v>#REF!</v>
      </c>
      <c r="K13" s="60"/>
    </row>
    <row r="53" spans="1:8" ht="12.75">
      <c r="A53" s="64" t="str">
        <f>+A7</f>
        <v>Growth:</v>
      </c>
      <c r="B53" s="66" t="e">
        <f>+B7</f>
        <v>#REF!</v>
      </c>
      <c r="C53" s="66" t="e">
        <f>+C7</f>
        <v>#REF!</v>
      </c>
      <c r="D53" s="66" t="e">
        <f>+D7</f>
        <v>#REF!</v>
      </c>
      <c r="E53" s="64" t="str">
        <f>+G8</f>
        <v>Growth:</v>
      </c>
      <c r="F53" s="65" t="e">
        <f>+H8</f>
        <v>#REF!</v>
      </c>
      <c r="G53" s="65" t="e">
        <f>+I8</f>
        <v>#REF!</v>
      </c>
      <c r="H53" s="65" t="e">
        <f>+J8</f>
        <v>#REF!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2">
      <selection activeCell="G46" sqref="G46"/>
    </sheetView>
  </sheetViews>
  <sheetFormatPr defaultColWidth="12" defaultRowHeight="11.25"/>
  <cols>
    <col min="1" max="1" width="28.83203125" style="1" customWidth="1"/>
    <col min="2" max="9" width="10.83203125" style="1" customWidth="1"/>
    <col min="10" max="16384" width="12" style="1" customWidth="1"/>
  </cols>
  <sheetData>
    <row r="1" ht="11.25" hidden="1"/>
    <row r="4" spans="1:9" ht="52.5" customHeight="1">
      <c r="A4" s="173" t="s">
        <v>7</v>
      </c>
      <c r="B4" s="173"/>
      <c r="C4" s="173"/>
      <c r="D4" s="173"/>
      <c r="E4" s="173"/>
      <c r="F4" s="173"/>
      <c r="G4" s="173"/>
      <c r="H4" s="173"/>
      <c r="I4" s="173"/>
    </row>
    <row r="5" spans="2:9" ht="11.25">
      <c r="B5" s="18"/>
      <c r="C5" s="18"/>
      <c r="D5" s="18"/>
      <c r="E5" s="18"/>
      <c r="I5" s="18"/>
    </row>
    <row r="6" spans="2:9" ht="11.25">
      <c r="B6" s="46"/>
      <c r="C6" s="172">
        <v>2005</v>
      </c>
      <c r="D6" s="172"/>
      <c r="E6" s="4"/>
      <c r="F6" s="3"/>
      <c r="G6" s="172">
        <v>2006</v>
      </c>
      <c r="H6" s="172"/>
      <c r="I6" s="4"/>
    </row>
    <row r="7" spans="2:9" ht="11.25">
      <c r="B7" s="5" t="s">
        <v>1</v>
      </c>
      <c r="C7" s="6" t="s">
        <v>2</v>
      </c>
      <c r="D7" s="7" t="s">
        <v>3</v>
      </c>
      <c r="E7" s="8" t="s">
        <v>0</v>
      </c>
      <c r="F7" s="7" t="s">
        <v>1</v>
      </c>
      <c r="G7" s="6" t="s">
        <v>2</v>
      </c>
      <c r="H7" s="7" t="s">
        <v>3</v>
      </c>
      <c r="I7" s="8" t="s">
        <v>0</v>
      </c>
    </row>
    <row r="8" spans="2:9" ht="11.25">
      <c r="B8" s="49"/>
      <c r="C8" s="20"/>
      <c r="D8" s="20"/>
      <c r="E8" s="21"/>
      <c r="F8" s="19"/>
      <c r="G8" s="20"/>
      <c r="H8" s="20"/>
      <c r="I8" s="21"/>
    </row>
    <row r="9" spans="1:9" ht="11.25">
      <c r="A9" s="17" t="s">
        <v>8</v>
      </c>
      <c r="B9" s="49"/>
      <c r="C9" s="11"/>
      <c r="D9" s="11"/>
      <c r="E9" s="21"/>
      <c r="F9" s="19"/>
      <c r="G9" s="11"/>
      <c r="H9" s="11"/>
      <c r="I9" s="21"/>
    </row>
    <row r="10" spans="1:9" ht="11.25">
      <c r="A10" s="9" t="s">
        <v>9</v>
      </c>
      <c r="B10" s="49"/>
      <c r="C10" s="11"/>
      <c r="D10" s="11"/>
      <c r="E10" s="21"/>
      <c r="F10" s="19"/>
      <c r="G10" s="11"/>
      <c r="H10" s="11"/>
      <c r="I10" s="21"/>
    </row>
    <row r="11" spans="1:9" ht="11.25">
      <c r="A11" s="1" t="s">
        <v>4</v>
      </c>
      <c r="B11" s="13">
        <v>9.200000000000042</v>
      </c>
      <c r="C11" s="11">
        <v>96.2</v>
      </c>
      <c r="D11" s="11">
        <v>193.1</v>
      </c>
      <c r="E11" s="21">
        <v>262.5</v>
      </c>
      <c r="F11" s="11">
        <v>105.7</v>
      </c>
      <c r="G11" s="12">
        <v>0</v>
      </c>
      <c r="H11" s="12">
        <v>0</v>
      </c>
      <c r="I11" s="16">
        <v>0</v>
      </c>
    </row>
    <row r="12" spans="1:9" ht="11.25">
      <c r="A12" s="1" t="s">
        <v>6</v>
      </c>
      <c r="B12" s="13">
        <v>82.8</v>
      </c>
      <c r="C12" s="11">
        <v>178.5</v>
      </c>
      <c r="D12" s="11">
        <v>263.3</v>
      </c>
      <c r="E12" s="21">
        <v>351.2</v>
      </c>
      <c r="F12" s="11">
        <v>77.9</v>
      </c>
      <c r="G12" s="12">
        <v>0</v>
      </c>
      <c r="H12" s="12">
        <v>0</v>
      </c>
      <c r="I12" s="16">
        <v>0</v>
      </c>
    </row>
    <row r="13" spans="1:9" ht="11.25">
      <c r="A13" s="1" t="s">
        <v>10</v>
      </c>
      <c r="B13" s="13">
        <v>0</v>
      </c>
      <c r="C13" s="11">
        <v>0</v>
      </c>
      <c r="D13" s="11">
        <v>0</v>
      </c>
      <c r="E13" s="21">
        <v>0</v>
      </c>
      <c r="F13" s="11">
        <v>0</v>
      </c>
      <c r="G13" s="12">
        <v>0</v>
      </c>
      <c r="H13" s="12">
        <v>0</v>
      </c>
      <c r="I13" s="16">
        <v>0</v>
      </c>
    </row>
    <row r="14" spans="1:9" ht="11.25">
      <c r="A14" s="1" t="s">
        <v>11</v>
      </c>
      <c r="B14" s="41">
        <v>92.00000000000006</v>
      </c>
      <c r="C14" s="24">
        <v>274.7</v>
      </c>
      <c r="D14" s="24">
        <v>456.4</v>
      </c>
      <c r="E14" s="23">
        <v>613.7</v>
      </c>
      <c r="F14" s="24">
        <v>183.6</v>
      </c>
      <c r="G14" s="22">
        <v>0</v>
      </c>
      <c r="H14" s="22">
        <v>0</v>
      </c>
      <c r="I14" s="25">
        <v>0</v>
      </c>
    </row>
    <row r="15" spans="2:9" ht="11.25">
      <c r="B15" s="49"/>
      <c r="C15" s="11"/>
      <c r="D15" s="11"/>
      <c r="E15" s="21"/>
      <c r="F15" s="19"/>
      <c r="G15" s="11"/>
      <c r="H15" s="11"/>
      <c r="I15" s="21"/>
    </row>
    <row r="16" spans="2:9" ht="11.25">
      <c r="B16" s="49"/>
      <c r="C16" s="11"/>
      <c r="D16" s="11"/>
      <c r="E16" s="21"/>
      <c r="F16" s="19"/>
      <c r="G16" s="11"/>
      <c r="H16" s="11"/>
      <c r="I16" s="21"/>
    </row>
    <row r="17" spans="1:9" ht="11.25">
      <c r="A17" s="17" t="s">
        <v>8</v>
      </c>
      <c r="B17" s="49"/>
      <c r="C17" s="11"/>
      <c r="D17" s="11"/>
      <c r="E17" s="21"/>
      <c r="F17" s="19"/>
      <c r="G17" s="11"/>
      <c r="H17" s="11"/>
      <c r="I17" s="21"/>
    </row>
    <row r="18" spans="1:9" ht="11.25">
      <c r="A18" s="9" t="s">
        <v>12</v>
      </c>
      <c r="B18" s="49"/>
      <c r="C18" s="11"/>
      <c r="D18" s="11"/>
      <c r="E18" s="21"/>
      <c r="F18" s="19"/>
      <c r="G18" s="11"/>
      <c r="H18" s="11"/>
      <c r="I18" s="21"/>
    </row>
    <row r="19" spans="1:9" ht="11.25">
      <c r="A19" s="1" t="s">
        <v>4</v>
      </c>
      <c r="B19" s="13">
        <v>9.200000000000042</v>
      </c>
      <c r="C19" s="11">
        <v>87</v>
      </c>
      <c r="D19" s="11">
        <v>96.90000000000013</v>
      </c>
      <c r="E19" s="21">
        <v>69.39999999999964</v>
      </c>
      <c r="F19" s="11">
        <v>105.7</v>
      </c>
      <c r="G19" s="12">
        <v>-105.7</v>
      </c>
      <c r="H19" s="12">
        <v>0</v>
      </c>
      <c r="I19" s="16">
        <v>0</v>
      </c>
    </row>
    <row r="20" spans="1:9" ht="11.25">
      <c r="A20" s="1" t="s">
        <v>6</v>
      </c>
      <c r="B20" s="13">
        <v>82.8</v>
      </c>
      <c r="C20" s="11">
        <v>95.7</v>
      </c>
      <c r="D20" s="11">
        <v>84.8</v>
      </c>
      <c r="E20" s="21">
        <v>87.9</v>
      </c>
      <c r="F20" s="11">
        <v>77.9</v>
      </c>
      <c r="G20" s="12">
        <v>-77.9</v>
      </c>
      <c r="H20" s="12">
        <v>0</v>
      </c>
      <c r="I20" s="16">
        <v>0</v>
      </c>
    </row>
    <row r="21" spans="1:9" ht="11.25">
      <c r="A21" s="1" t="s">
        <v>10</v>
      </c>
      <c r="B21" s="13">
        <v>0</v>
      </c>
      <c r="C21" s="11">
        <v>0</v>
      </c>
      <c r="D21" s="11">
        <v>0</v>
      </c>
      <c r="E21" s="21">
        <v>0</v>
      </c>
      <c r="F21" s="11">
        <v>0</v>
      </c>
      <c r="G21" s="12">
        <v>0</v>
      </c>
      <c r="H21" s="12">
        <v>0</v>
      </c>
      <c r="I21" s="16">
        <v>0</v>
      </c>
    </row>
    <row r="22" spans="1:9" ht="11.25">
      <c r="A22" s="1" t="s">
        <v>11</v>
      </c>
      <c r="B22" s="41">
        <v>92.00000000000006</v>
      </c>
      <c r="C22" s="24">
        <v>182.7</v>
      </c>
      <c r="D22" s="24">
        <v>181.7</v>
      </c>
      <c r="E22" s="23">
        <v>157.3</v>
      </c>
      <c r="F22" s="24">
        <v>183.6</v>
      </c>
      <c r="G22" s="22">
        <v>-183.6</v>
      </c>
      <c r="H22" s="22">
        <v>0</v>
      </c>
      <c r="I22" s="25">
        <v>0</v>
      </c>
    </row>
    <row r="23" spans="2:9" ht="11.25">
      <c r="B23" s="49"/>
      <c r="C23" s="26"/>
      <c r="D23" s="26"/>
      <c r="E23" s="27"/>
      <c r="F23" s="19"/>
      <c r="G23" s="26"/>
      <c r="H23" s="26"/>
      <c r="I23" s="21"/>
    </row>
    <row r="24" spans="2:9" ht="11.25">
      <c r="B24" s="49"/>
      <c r="C24" s="26"/>
      <c r="D24" s="26"/>
      <c r="E24" s="27"/>
      <c r="F24" s="19"/>
      <c r="G24" s="28"/>
      <c r="H24" s="28"/>
      <c r="I24" s="16"/>
    </row>
    <row r="25" spans="1:9" ht="11.25">
      <c r="A25" s="44" t="s">
        <v>13</v>
      </c>
      <c r="B25" s="49"/>
      <c r="C25" s="11"/>
      <c r="D25" s="11"/>
      <c r="E25" s="21"/>
      <c r="F25" s="19"/>
      <c r="G25" s="12"/>
      <c r="H25" s="12"/>
      <c r="I25" s="16"/>
    </row>
    <row r="26" spans="1:9" ht="11.25">
      <c r="A26" s="1" t="s">
        <v>14</v>
      </c>
      <c r="B26" s="15">
        <v>59.6</v>
      </c>
      <c r="C26" s="11">
        <v>132.9</v>
      </c>
      <c r="D26" s="11">
        <v>197.2</v>
      </c>
      <c r="E26" s="21">
        <v>296.8</v>
      </c>
      <c r="F26" s="11">
        <v>75</v>
      </c>
      <c r="G26" s="12">
        <v>0</v>
      </c>
      <c r="H26" s="12">
        <v>0</v>
      </c>
      <c r="I26" s="16">
        <v>0</v>
      </c>
    </row>
    <row r="27" spans="1:9" ht="11.25">
      <c r="A27" s="1" t="s">
        <v>15</v>
      </c>
      <c r="B27" s="15">
        <v>0</v>
      </c>
      <c r="C27" s="11">
        <v>0</v>
      </c>
      <c r="D27" s="11">
        <v>0</v>
      </c>
      <c r="E27" s="21">
        <v>2.1</v>
      </c>
      <c r="F27" s="10">
        <v>0.6</v>
      </c>
      <c r="G27" s="12">
        <v>0</v>
      </c>
      <c r="H27" s="12">
        <v>0</v>
      </c>
      <c r="I27" s="16">
        <v>0</v>
      </c>
    </row>
    <row r="28" spans="1:9" ht="11.25">
      <c r="A28" s="1" t="s">
        <v>16</v>
      </c>
      <c r="B28" s="15">
        <v>0</v>
      </c>
      <c r="C28" s="11">
        <v>0.1</v>
      </c>
      <c r="D28" s="11">
        <v>0.1</v>
      </c>
      <c r="E28" s="21">
        <v>0.1</v>
      </c>
      <c r="F28" s="10">
        <v>1.3</v>
      </c>
      <c r="G28" s="12">
        <v>0</v>
      </c>
      <c r="H28" s="12">
        <v>0</v>
      </c>
      <c r="I28" s="16">
        <v>0</v>
      </c>
    </row>
    <row r="29" spans="2:9" ht="11.25">
      <c r="B29" s="15"/>
      <c r="C29" s="11"/>
      <c r="D29" s="11"/>
      <c r="E29" s="21"/>
      <c r="F29" s="10"/>
      <c r="G29" s="12"/>
      <c r="H29" s="12"/>
      <c r="I29" s="16"/>
    </row>
    <row r="30" spans="2:9" ht="11.25">
      <c r="B30" s="49"/>
      <c r="C30" s="11"/>
      <c r="D30" s="11"/>
      <c r="E30" s="21"/>
      <c r="F30" s="19"/>
      <c r="G30" s="12"/>
      <c r="H30" s="12"/>
      <c r="I30" s="16"/>
    </row>
    <row r="31" spans="1:9" ht="11.25">
      <c r="A31" s="1" t="s">
        <v>17</v>
      </c>
      <c r="B31" s="49">
        <v>0.3081511619888283</v>
      </c>
      <c r="C31" s="26">
        <v>0.31919026684388097</v>
      </c>
      <c r="D31" s="26">
        <v>0.29155378759301814</v>
      </c>
      <c r="E31" s="27">
        <v>0.3196825070991139</v>
      </c>
      <c r="F31" s="19">
        <v>0.3081992184912908</v>
      </c>
      <c r="G31" s="28" t="s">
        <v>18</v>
      </c>
      <c r="H31" s="28" t="s">
        <v>18</v>
      </c>
      <c r="I31" s="16" t="s">
        <v>18</v>
      </c>
    </row>
    <row r="32" spans="1:9" ht="11.25">
      <c r="A32" s="1" t="s">
        <v>19</v>
      </c>
      <c r="B32" s="48">
        <v>14494</v>
      </c>
      <c r="C32" s="30">
        <v>14449</v>
      </c>
      <c r="D32" s="30">
        <v>14433</v>
      </c>
      <c r="E32" s="31">
        <v>14434</v>
      </c>
      <c r="F32" s="29">
        <v>14520</v>
      </c>
      <c r="G32" s="32">
        <v>0</v>
      </c>
      <c r="H32" s="32">
        <v>0</v>
      </c>
      <c r="I32" s="16">
        <v>0</v>
      </c>
    </row>
    <row r="33" spans="2:9" ht="11.25">
      <c r="B33" s="49"/>
      <c r="C33" s="26"/>
      <c r="D33" s="26"/>
      <c r="E33" s="27"/>
      <c r="F33" s="19"/>
      <c r="G33" s="28"/>
      <c r="H33" s="28"/>
      <c r="I33" s="16"/>
    </row>
    <row r="34" spans="2:9" ht="11.25">
      <c r="B34" s="49"/>
      <c r="C34" s="26"/>
      <c r="D34" s="26"/>
      <c r="E34" s="27"/>
      <c r="F34" s="19"/>
      <c r="G34" s="28"/>
      <c r="H34" s="28"/>
      <c r="I34" s="16"/>
    </row>
    <row r="35" spans="1:9" ht="11.25">
      <c r="A35" s="1" t="s">
        <v>20</v>
      </c>
      <c r="B35" s="13">
        <v>9.099999999999975</v>
      </c>
      <c r="C35" s="11">
        <v>111.9</v>
      </c>
      <c r="D35" s="11">
        <v>283.2</v>
      </c>
      <c r="E35" s="21">
        <v>455.8</v>
      </c>
      <c r="F35" s="11">
        <v>130.1</v>
      </c>
      <c r="G35" s="12">
        <v>-63.5</v>
      </c>
      <c r="H35" s="12">
        <v>-63.5</v>
      </c>
      <c r="I35" s="16">
        <v>0</v>
      </c>
    </row>
    <row r="36" spans="1:9" ht="11.25">
      <c r="A36" s="1" t="s">
        <v>21</v>
      </c>
      <c r="B36" s="13">
        <v>-102.9</v>
      </c>
      <c r="C36" s="11">
        <v>-182</v>
      </c>
      <c r="D36" s="11">
        <v>-247.9</v>
      </c>
      <c r="E36" s="21">
        <v>-297.1</v>
      </c>
      <c r="F36" s="11">
        <v>-107.4</v>
      </c>
      <c r="G36" s="12">
        <v>-15</v>
      </c>
      <c r="H36" s="12">
        <v>-15</v>
      </c>
      <c r="I36" s="16">
        <v>0</v>
      </c>
    </row>
    <row r="37" spans="1:9" ht="11.25">
      <c r="A37" s="45" t="s">
        <v>22</v>
      </c>
      <c r="B37" s="50">
        <v>-93.8</v>
      </c>
      <c r="C37" s="35">
        <v>-70.09999999999992</v>
      </c>
      <c r="D37" s="35">
        <v>35.3</v>
      </c>
      <c r="E37" s="33">
        <v>158.7</v>
      </c>
      <c r="F37" s="35">
        <v>22.7</v>
      </c>
      <c r="G37" s="34">
        <v>-78.5</v>
      </c>
      <c r="H37" s="34">
        <v>-78.5</v>
      </c>
      <c r="I37" s="36">
        <v>0</v>
      </c>
    </row>
    <row r="38" spans="1:9" ht="11.25">
      <c r="A38" s="1" t="s">
        <v>23</v>
      </c>
      <c r="B38" s="13">
        <v>93.7</v>
      </c>
      <c r="C38" s="11">
        <v>68.9</v>
      </c>
      <c r="D38" s="11">
        <v>-34.4</v>
      </c>
      <c r="E38" s="21">
        <v>-151</v>
      </c>
      <c r="F38" s="11">
        <v>-20.80000000000008</v>
      </c>
      <c r="G38" s="12">
        <v>-975.8</v>
      </c>
      <c r="H38" s="12">
        <v>-975.8</v>
      </c>
      <c r="I38" s="16">
        <v>0</v>
      </c>
    </row>
    <row r="39" spans="2:9" ht="11.25">
      <c r="B39" s="49"/>
      <c r="C39" s="11"/>
      <c r="D39" s="11"/>
      <c r="E39" s="21"/>
      <c r="F39" s="19"/>
      <c r="G39" s="12"/>
      <c r="H39" s="12"/>
      <c r="I39" s="16"/>
    </row>
    <row r="40" spans="1:9" ht="11.25">
      <c r="A40" s="1" t="s">
        <v>24</v>
      </c>
      <c r="B40" s="42">
        <v>994</v>
      </c>
      <c r="C40" s="39">
        <v>975.4</v>
      </c>
      <c r="D40" s="39">
        <v>1021.7</v>
      </c>
      <c r="E40" s="38">
        <v>911.5</v>
      </c>
      <c r="F40" s="39">
        <v>954.1</v>
      </c>
      <c r="G40" s="37">
        <v>0</v>
      </c>
      <c r="H40" s="37">
        <v>0</v>
      </c>
      <c r="I40" s="40">
        <v>0</v>
      </c>
    </row>
  </sheetData>
  <sheetProtection/>
  <mergeCells count="3">
    <mergeCell ref="C6:D6"/>
    <mergeCell ref="G6:H6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2017-07-26T12:49:36Z</dcterms:created>
  <dcterms:modified xsi:type="dcterms:W3CDTF">2017-07-26T12:49:36Z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